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1\w0133ruc\Plocha\13419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Pol'!$A$1:$W$129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69" i="12" l="1"/>
  <c r="I69" i="12"/>
  <c r="K69" i="12"/>
  <c r="G9" i="12" l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6" i="12"/>
  <c r="I16" i="12"/>
  <c r="K16" i="12"/>
  <c r="O16" i="12"/>
  <c r="Q16" i="12"/>
  <c r="V16" i="12"/>
  <c r="G19" i="12"/>
  <c r="M19" i="12" s="1"/>
  <c r="I19" i="12"/>
  <c r="K19" i="12"/>
  <c r="O19" i="12"/>
  <c r="Q19" i="12"/>
  <c r="V19" i="12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V21" i="12"/>
  <c r="V20" i="12" s="1"/>
  <c r="G24" i="12"/>
  <c r="G23" i="12" s="1"/>
  <c r="I51" i="1" s="1"/>
  <c r="I24" i="12"/>
  <c r="I23" i="12" s="1"/>
  <c r="K24" i="12"/>
  <c r="K23" i="12" s="1"/>
  <c r="O24" i="12"/>
  <c r="O23" i="12" s="1"/>
  <c r="Q24" i="12"/>
  <c r="Q23" i="12" s="1"/>
  <c r="V24" i="12"/>
  <c r="V23" i="12" s="1"/>
  <c r="G26" i="12"/>
  <c r="M26" i="12" s="1"/>
  <c r="I26" i="12"/>
  <c r="K26" i="12"/>
  <c r="O26" i="12"/>
  <c r="Q26" i="12"/>
  <c r="V26" i="12"/>
  <c r="G28" i="12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M36" i="12" s="1"/>
  <c r="I37" i="12"/>
  <c r="I36" i="12" s="1"/>
  <c r="K37" i="12"/>
  <c r="K36" i="12" s="1"/>
  <c r="O37" i="12"/>
  <c r="O36" i="12" s="1"/>
  <c r="Q37" i="12"/>
  <c r="Q36" i="12" s="1"/>
  <c r="V37" i="12"/>
  <c r="V36" i="12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3" i="12"/>
  <c r="M43" i="12" s="1"/>
  <c r="I43" i="12"/>
  <c r="K43" i="12"/>
  <c r="O43" i="12"/>
  <c r="Q43" i="12"/>
  <c r="V43" i="12"/>
  <c r="G44" i="12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50" i="12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2" i="12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8" i="12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6" i="12"/>
  <c r="G85" i="12" s="1"/>
  <c r="I59" i="1" s="1"/>
  <c r="I86" i="12"/>
  <c r="I85" i="12" s="1"/>
  <c r="K86" i="12"/>
  <c r="K85" i="12" s="1"/>
  <c r="O86" i="12"/>
  <c r="O85" i="12" s="1"/>
  <c r="Q86" i="12"/>
  <c r="Q85" i="12" s="1"/>
  <c r="V86" i="12"/>
  <c r="V85" i="12" s="1"/>
  <c r="G88" i="12"/>
  <c r="M88" i="12" s="1"/>
  <c r="I88" i="12"/>
  <c r="K88" i="12"/>
  <c r="O88" i="12"/>
  <c r="Q88" i="12"/>
  <c r="V88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5" i="12"/>
  <c r="M95" i="12" s="1"/>
  <c r="I95" i="12"/>
  <c r="K95" i="12"/>
  <c r="O95" i="12"/>
  <c r="Q95" i="12"/>
  <c r="V95" i="12"/>
  <c r="G97" i="12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6" i="12"/>
  <c r="M106" i="12" s="1"/>
  <c r="M105" i="12" s="1"/>
  <c r="I106" i="12"/>
  <c r="I105" i="12" s="1"/>
  <c r="K106" i="12"/>
  <c r="K105" i="12" s="1"/>
  <c r="O106" i="12"/>
  <c r="O105" i="12" s="1"/>
  <c r="Q106" i="12"/>
  <c r="Q105" i="12" s="1"/>
  <c r="V106" i="12"/>
  <c r="V105" i="12" s="1"/>
  <c r="G108" i="12"/>
  <c r="M108" i="12" s="1"/>
  <c r="I108" i="12"/>
  <c r="K108" i="12"/>
  <c r="O108" i="12"/>
  <c r="Q108" i="12"/>
  <c r="V108" i="12"/>
  <c r="G109" i="12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AF119" i="12"/>
  <c r="I20" i="1"/>
  <c r="M9" i="12" l="1"/>
  <c r="G8" i="12"/>
  <c r="G36" i="12"/>
  <c r="I53" i="1" s="1"/>
  <c r="G42" i="12"/>
  <c r="I55" i="1" s="1"/>
  <c r="V61" i="12"/>
  <c r="M24" i="12"/>
  <c r="M23" i="12" s="1"/>
  <c r="K87" i="12"/>
  <c r="K96" i="12"/>
  <c r="Q114" i="12"/>
  <c r="Q49" i="12"/>
  <c r="I107" i="12"/>
  <c r="I114" i="12"/>
  <c r="K107" i="12"/>
  <c r="G66" i="12"/>
  <c r="I58" i="1" s="1"/>
  <c r="G61" i="12"/>
  <c r="I57" i="1" s="1"/>
  <c r="G49" i="12"/>
  <c r="I56" i="1" s="1"/>
  <c r="G25" i="12"/>
  <c r="I52" i="1" s="1"/>
  <c r="K8" i="12"/>
  <c r="O42" i="12"/>
  <c r="V25" i="12"/>
  <c r="O114" i="12"/>
  <c r="Q107" i="12"/>
  <c r="G41" i="1"/>
  <c r="G39" i="1"/>
  <c r="G42" i="1" s="1"/>
  <c r="G25" i="1" s="1"/>
  <c r="A25" i="1" s="1"/>
  <c r="A26" i="1" s="1"/>
  <c r="G26" i="1" s="1"/>
  <c r="K114" i="12"/>
  <c r="G105" i="12"/>
  <c r="I62" i="1" s="1"/>
  <c r="I18" i="1" s="1"/>
  <c r="V96" i="12"/>
  <c r="V87" i="12"/>
  <c r="O66" i="12"/>
  <c r="I49" i="12"/>
  <c r="O49" i="12"/>
  <c r="O8" i="12"/>
  <c r="G40" i="1"/>
  <c r="V114" i="12"/>
  <c r="V107" i="12"/>
  <c r="G96" i="12"/>
  <c r="I61" i="1" s="1"/>
  <c r="K66" i="12"/>
  <c r="Q66" i="12"/>
  <c r="I66" i="12"/>
  <c r="Q61" i="12"/>
  <c r="I61" i="12"/>
  <c r="O61" i="12"/>
  <c r="K49" i="12"/>
  <c r="K42" i="12"/>
  <c r="Q42" i="12"/>
  <c r="I42" i="12"/>
  <c r="G38" i="12"/>
  <c r="I54" i="1" s="1"/>
  <c r="O25" i="12"/>
  <c r="G20" i="12"/>
  <c r="I50" i="1" s="1"/>
  <c r="V8" i="12"/>
  <c r="I8" i="12"/>
  <c r="O107" i="12"/>
  <c r="G107" i="12"/>
  <c r="I63" i="1" s="1"/>
  <c r="Q96" i="12"/>
  <c r="I96" i="12"/>
  <c r="O96" i="12"/>
  <c r="Q87" i="12"/>
  <c r="I87" i="12"/>
  <c r="O87" i="12"/>
  <c r="V66" i="12"/>
  <c r="K61" i="12"/>
  <c r="V49" i="12"/>
  <c r="V42" i="12"/>
  <c r="K25" i="12"/>
  <c r="Q25" i="12"/>
  <c r="I25" i="12"/>
  <c r="Q8" i="12"/>
  <c r="M87" i="12"/>
  <c r="M114" i="12"/>
  <c r="AE119" i="12"/>
  <c r="G114" i="12"/>
  <c r="I64" i="1" s="1"/>
  <c r="I19" i="1" s="1"/>
  <c r="M109" i="12"/>
  <c r="M107" i="12" s="1"/>
  <c r="M97" i="12"/>
  <c r="M96" i="12" s="1"/>
  <c r="G87" i="12"/>
  <c r="I60" i="1" s="1"/>
  <c r="M86" i="12"/>
  <c r="M85" i="12" s="1"/>
  <c r="M62" i="12"/>
  <c r="M61" i="12" s="1"/>
  <c r="M50" i="12"/>
  <c r="M49" i="12" s="1"/>
  <c r="M28" i="12"/>
  <c r="M25" i="12" s="1"/>
  <c r="M16" i="12"/>
  <c r="M8" i="12" s="1"/>
  <c r="M68" i="12"/>
  <c r="M66" i="12" s="1"/>
  <c r="M44" i="12"/>
  <c r="M42" i="12" s="1"/>
  <c r="J28" i="1"/>
  <c r="J26" i="1"/>
  <c r="G38" i="1"/>
  <c r="F38" i="1"/>
  <c r="J23" i="1"/>
  <c r="J24" i="1"/>
  <c r="J25" i="1"/>
  <c r="J27" i="1"/>
  <c r="E24" i="1"/>
  <c r="E26" i="1"/>
  <c r="G119" i="12" l="1"/>
  <c r="I17" i="1"/>
  <c r="I49" i="1"/>
  <c r="F40" i="1"/>
  <c r="H40" i="1" s="1"/>
  <c r="I40" i="1" s="1"/>
  <c r="F39" i="1"/>
  <c r="F41" i="1"/>
  <c r="H41" i="1" s="1"/>
  <c r="I41" i="1" s="1"/>
  <c r="I16" i="1" l="1"/>
  <c r="I21" i="1" s="1"/>
  <c r="I65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4" i="1"/>
  <c r="J53" i="1"/>
  <c r="J58" i="1"/>
  <c r="J50" i="1"/>
  <c r="J60" i="1"/>
  <c r="J54" i="1"/>
  <c r="J62" i="1"/>
  <c r="J51" i="1"/>
  <c r="J59" i="1"/>
  <c r="J52" i="1"/>
  <c r="J57" i="1"/>
  <c r="J61" i="1"/>
  <c r="J63" i="1"/>
  <c r="J55" i="1"/>
  <c r="J49" i="1"/>
  <c r="J56" i="1"/>
  <c r="J65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<sst xmlns="http://schemas.openxmlformats.org/spreadsheetml/2006/main" count="721" uniqueCount="309">
  <si>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</si>
  <si>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</si>
  <si>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</si>
  <si>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</si>
  <si>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</si>
  <si>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</si>
  <si>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</si>
  <si>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</si>
  <si>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</si>
  <si>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</si>
  <si>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</si>
  <si>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</si>
  <si>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</si>
  <si>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</si>
  <si>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</si>
  <si>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</si>
  <si>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</si>
  <si>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</si>
  <si>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</si>
  <si>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</si>
  <si>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</si>
  <si>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</si>
  <si>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</si>
  <si>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</si>
  <si>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</si>
  <si>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</si>
  <si>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</si>
  <si>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</si>
  <si>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</si>
  <si>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</si>
  <si>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</si>
  <si>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</si>
  <si>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</si>
  <si>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</si>
  <si>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</si>
  <si>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</si>
  <si>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</si>
  <si>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</si>
  <si>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</si>
  <si>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</si>
  <si>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</si>
  <si>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</si>
  <si>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</si>
  <si>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</si>
  <si>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</si>
  <si>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</si>
  <si>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</si>
  <si>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</si>
  <si>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</si>
  <si>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</si>
  <si>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</si>
  <si>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</si>
  <si>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</si>
  <si>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</si>
  <si>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</si>
  <si>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</si>
  <si>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</si>
  <si>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</si>
  <si>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</si>
  <si>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</si>
  <si>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</si>
  <si>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</si>
  <si>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</si>
  <si>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</si>
  <si>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</si>
  <si>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</si>
  <si>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</si>
  <si>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</si>
  <si>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</si>
  <si>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</si>
  <si>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</si>
  <si>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</si>
  <si>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</si>
  <si>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</si>
  <si>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</si>
  <si>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</si>
  <si>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</si>
  <si>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</si>
  <si>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</si>
  <si>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</si>
  <si>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</si>
  <si>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</si>
  <si>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</si>
  <si>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</si>
  <si>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</si>
  <si>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</si>
  <si>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</si>
  <si>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</si>
  <si>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</si>
  <si>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</si>
  <si>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</si>
  <si>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</si>
  <si>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</si>
  <si>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</si>
  <si>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</si>
  <si>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</si>
  <si>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</si>
  <si>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</si>
  <si>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</si>
  <si>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</si>
  <si>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</si>
  <si>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</si>
  <si>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</si>
  <si>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</si>
  <si>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</si>
  <si>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</si>
  <si>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</si>
  <si>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</si>
  <si>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</si>
  <si>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</si>
  <si>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</si>
  <si>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</si>
  <si>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</si>
  <si>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</si>
  <si>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</si>
  <si>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</si>
  <si>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</si>
  <si>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</si>
  <si>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</si>
  <si>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</si>
  <si>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</si>
  <si>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</si>
  <si>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</si>
  <si>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</si>
  <si>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</si>
  <si>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</si>
  <si>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</si>
  <si>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</si>
  <si>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</si>
  <si>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</si>
  <si>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</si>
  <si>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</si>
  <si>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</si>
  <si>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</si>
  <si>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</si>
  <si>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</si>
  <si>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</si>
  <si>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</si>
  <si>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</si>
  <si>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</si>
  <si>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</si>
  <si>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</si>
  <si>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</si>
  <si>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</si>
  <si>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</si>
  <si>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</si>
  <si>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</si>
  <si>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</si>
  <si>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</si>
  <si>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</si>
  <si>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</si>
  <si>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</si>
  <si>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</si>
  <si>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</si>
  <si>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</si>
  <si>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</si>
  <si>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</si>
  <si>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</si>
  <si>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</si>
  <si>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</si>
  <si>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</si>
  <si>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</si>
  <si>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999281111</t>
  </si>
  <si>
    <t>Přesun hmot pro opravy a údržbu do výšky 25 m</t>
  </si>
  <si>
    <t>t</t>
  </si>
  <si>
    <t>POL7_1</t>
  </si>
  <si>
    <t>711210020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</si>
  <si>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</si>
  <si>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</si>
  <si>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</si>
  <si>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</si>
  <si>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</si>
  <si>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</si>
  <si>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</si>
  <si>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</si>
  <si>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</si>
  <si>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</si>
  <si>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</si>
  <si>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</si>
  <si>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</si>
  <si>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</si>
  <si>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</si>
  <si>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</si>
  <si>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</si>
  <si>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</si>
  <si>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</si>
  <si>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</si>
  <si>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</si>
  <si>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</si>
  <si>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</si>
  <si>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</si>
  <si>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</si>
  <si>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</si>
  <si>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</si>
  <si>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</si>
  <si>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</si>
  <si>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</si>
  <si>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</si>
  <si>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</si>
  <si>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</si>
  <si>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</si>
  <si>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</si>
  <si>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</si>
  <si>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</si>
  <si>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</si>
  <si>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</si>
  <si>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</si>
  <si>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</si>
  <si>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</si>
  <si>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</si>
  <si>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</si>
  <si>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</si>
  <si>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</si>
  <si>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</si>
  <si>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</si>
  <si>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</si>
  <si>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</si>
  <si>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725819402</t>
  </si>
  <si>
    <t>Montáž ventilu rohového bez trubičky G 1/2</t>
  </si>
  <si>
    <t>725839203</t>
  </si>
  <si>
    <t>725849203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</si>
  <si>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</si>
  <si>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</si>
  <si>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</si>
  <si>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</si>
  <si>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</si>
  <si>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</si>
  <si>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</si>
  <si>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</si>
  <si>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</si>
  <si>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</si>
  <si>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</si>
  <si>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</si>
  <si>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WC KOMBI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</si>
  <si>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</si>
  <si>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</si>
  <si>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</si>
  <si>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</si>
  <si>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</si>
  <si>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</si>
  <si>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</si>
  <si>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</si>
  <si>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</si>
  <si>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</si>
  <si>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</si>
  <si>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</si>
  <si>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</si>
  <si>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</si>
  <si>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</si>
  <si>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</si>
  <si>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</si>
  <si>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</si>
  <si>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</si>
  <si>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</si>
  <si>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</si>
  <si>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</si>
  <si>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</si>
  <si>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</si>
  <si>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</si>
  <si>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</si>
  <si>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21-1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</si>
  <si>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</si>
  <si>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</si>
  <si>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</si>
  <si>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</si>
  <si>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</si>
  <si>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</si>
  <si>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</si>
  <si>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</si>
  <si>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</si>
  <si>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</si>
  <si>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</si>
  <si>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</si>
  <si>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</si>
  <si>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</si>
  <si>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</si>
  <si>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</si>
  <si>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</si>
  <si>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</si>
  <si>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</si>
  <si>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</si>
  <si>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</si>
  <si>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</si>
  <si>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</si>
  <si>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</si>
  <si>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</si>
  <si>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Umyvadlo např.JIKA s otvorem pro stojánkovou baterii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</si>
  <si>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</si>
  <si>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</si>
  <si>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</si>
  <si>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</si>
  <si>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</si>
  <si>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Stěrka hydroizolační těsnicí hmotou,např. Aquafin 2 K, proti vlhkosti</t>
  </si>
  <si>
    <t>Montáž baterie sprchové nástěnné G 1/2</t>
  </si>
  <si>
    <t>Montáž sprchové vaničky akrylátové obdélníkové 900x750 cm</t>
  </si>
  <si>
    <t>Montáž sprchových dveří a zástěny rohové, dveře otvíravé dvoukřídlové</t>
  </si>
  <si>
    <t>Baterie umyvadlová, dřezová,záruka min.5 let,český výrobce</t>
  </si>
  <si>
    <t>Vanička sprchová akrylátová obdélníková 900x750</t>
  </si>
  <si>
    <t>Sprchové dveře a zástěna sprchová rohová polorámová skleněná tl.6 mm, dveře otvíravé dvoukřídlové, vstup z rohu na vaničku 900x750</t>
  </si>
  <si>
    <t>Sifon ke sprchové vaničce</t>
  </si>
  <si>
    <t>Rozpočet Volgogradská spchový kout</t>
  </si>
  <si>
    <t>Rozpočet Volgogradská sprchový kout</t>
  </si>
  <si>
    <t>Baterie sprchová, záruka min.5 let,český výrobce</t>
  </si>
  <si>
    <t>725244653</t>
  </si>
  <si>
    <t>Montáž baterií sprchových nást.</t>
  </si>
  <si>
    <t>D+M Revizní dvířka Z LAMINA do  SDK příčky, 650x900 mm</t>
  </si>
  <si>
    <t>D+M elektroinstalacnich praci včetně 2x revize</t>
  </si>
  <si>
    <t>24*1,1</t>
  </si>
  <si>
    <t>Rekonstrukce G57 Volgogradská, O-Zábřeh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</si>
</sst>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6" fillId="0" borderId="45" xfId="0" applyNumberFormat="1" applyFont="1" applyFill="1" applyBorder="1" applyAlignment="1">
      <alignment vertical="top" shrinkToFit="1"/>
    </xf>
    <xf numFmtId="49" fontId="16" fillId="0" borderId="45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6" borderId="6" xfId="0" applyNumberFormat="1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6" borderId="12" xfId="0" applyNumberFormat="1" applyFill="1" applyBorder="1" applyAlignment="1">
      <alignment vertical="center"/>
    </xf>
    <xf numFmtId="0" fontId="0" fillId="6" borderId="12" xfId="0" applyFill="1" applyBorder="1" applyAlignment="1">
      <alignment vertical="center"/>
    </xf>
    <xf numFmtId="0" fontId="0" fillId="6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3\homes3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6" t="s">
        <v>41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opLeftCell="B6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3"/>
      <c r="B2" s="80" t="s">
        <v>24</v>
      </c>
      <c r="C2" s="81"/>
      <c r="D2" s="82" t="s">
        <v>50</v>
      </c>
      <c r="E2" s="206" t="s">
        <v>51</v>
      </c>
      <c r="F2" s="207"/>
      <c r="G2" s="207"/>
      <c r="H2" s="207"/>
      <c r="I2" s="207"/>
      <c r="J2" s="208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9" t="s">
        <v>46</v>
      </c>
      <c r="F3" s="210"/>
      <c r="G3" s="210"/>
      <c r="H3" s="210"/>
      <c r="I3" s="210"/>
      <c r="J3" s="211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0" t="s">
        <v>301</v>
      </c>
      <c r="F4" s="221"/>
      <c r="G4" s="221"/>
      <c r="H4" s="221"/>
      <c r="I4" s="221"/>
      <c r="J4" s="222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3"/>
      <c r="E11" s="213"/>
      <c r="F11" s="213"/>
      <c r="G11" s="213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8"/>
      <c r="E12" s="218"/>
      <c r="F12" s="218"/>
      <c r="G12" s="218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9"/>
      <c r="E13" s="219"/>
      <c r="F13" s="219"/>
      <c r="G13" s="219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2"/>
      <c r="F15" s="212"/>
      <c r="G15" s="214"/>
      <c r="H15" s="214"/>
      <c r="I15" s="214" t="s">
        <v>31</v>
      </c>
      <c r="J15" s="215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3"/>
      <c r="F16" s="204"/>
      <c r="G16" s="203"/>
      <c r="H16" s="204"/>
      <c r="I16" s="203">
        <f>SUMIF(F49:F64,A16,I49:I64)+SUMIF(F49:F64,"PSU",I49:I64)</f>
        <v>0</v>
      </c>
      <c r="J16" s="205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3"/>
      <c r="F17" s="204"/>
      <c r="G17" s="203"/>
      <c r="H17" s="204"/>
      <c r="I17" s="203">
        <f>SUMIF(F49:F64,A17,I49:I64)</f>
        <v>0</v>
      </c>
      <c r="J17" s="205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3"/>
      <c r="F18" s="204"/>
      <c r="G18" s="203"/>
      <c r="H18" s="204"/>
      <c r="I18" s="203">
        <f>SUMIF(F49:F64,A18,I49:I64)</f>
        <v>0</v>
      </c>
      <c r="J18" s="205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03"/>
      <c r="F19" s="204"/>
      <c r="G19" s="203"/>
      <c r="H19" s="204"/>
      <c r="I19" s="203">
        <f>SUMIF(F49:F64,A19,I49:I64)</f>
        <v>0</v>
      </c>
      <c r="J19" s="205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03"/>
      <c r="F20" s="204"/>
      <c r="G20" s="203"/>
      <c r="H20" s="204"/>
      <c r="I20" s="203">
        <f>SUMIF(F49:F64,A20,I49:I64)</f>
        <v>0</v>
      </c>
      <c r="J20" s="205"/>
    </row>
    <row r="21" spans="1:10" ht="23.25" customHeight="1" x14ac:dyDescent="0.2">
      <c r="A21" s="3"/>
      <c r="B21" s="74" t="s">
        <v>31</v>
      </c>
      <c r="C21" s="75"/>
      <c r="D21" s="76"/>
      <c r="E21" s="216"/>
      <c r="F21" s="217"/>
      <c r="G21" s="216"/>
      <c r="H21" s="217"/>
      <c r="I21" s="216">
        <f>SUM(I16:J20)</f>
        <v>0</v>
      </c>
      <c r="J21" s="228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4">
        <f>IF(A24&gt;50, ROUNDUP(A23, 0), ROUNDDOWN(A23, 0))</f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0">
        <f>IF(A26&gt;50, ROUNDUP(A25, 0), ROUNDDOWN(A25, 0))</f>
        <v>0</v>
      </c>
      <c r="H26" s="201"/>
      <c r="I26" s="201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2">
        <f>CenaCelkem-(ZakladDPHSni+DPHSni+ZakladDPHZakl+DPHZakl)</f>
        <v>0</v>
      </c>
      <c r="H27" s="202"/>
      <c r="I27" s="202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0">
        <f>ZakladDPHSniVypocet+ZakladDPHZaklVypocet</f>
        <v>0</v>
      </c>
      <c r="H28" s="230"/>
      <c r="I28" s="230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9">
        <f>IF(A29&gt;50, ROUNDUP(A27, 0), ROUNDDOWN(A27, 0))</f>
        <v>0</v>
      </c>
      <c r="H29" s="229"/>
      <c r="I29" s="229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3" t="s">
        <v>2</v>
      </c>
      <c r="E35" s="223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31"/>
      <c r="D39" s="232"/>
      <c r="E39" s="232"/>
      <c r="F39" s="105">
        <f>'01 02 Pol'!AE119</f>
        <v>0</v>
      </c>
      <c r="G39" s="106">
        <f>'01 02 Pol'!AF119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3" t="s">
        <v>46</v>
      </c>
      <c r="D40" s="234"/>
      <c r="E40" s="234"/>
      <c r="F40" s="110">
        <f>'01 02 Pol'!AE119</f>
        <v>0</v>
      </c>
      <c r="G40" s="111">
        <f>'01 02 Pol'!AF119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1" t="s">
        <v>44</v>
      </c>
      <c r="D41" s="232"/>
      <c r="E41" s="232"/>
      <c r="F41" s="114">
        <f>'01 02 Pol'!AE119</f>
        <v>0</v>
      </c>
      <c r="G41" s="107">
        <f>'01 02 Pol'!AF119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5" t="s">
        <v>53</v>
      </c>
      <c r="C42" s="236"/>
      <c r="D42" s="236"/>
      <c r="E42" s="237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8" t="s">
        <v>58</v>
      </c>
      <c r="D49" s="239"/>
      <c r="E49" s="239"/>
      <c r="F49" s="137" t="s">
        <v>26</v>
      </c>
      <c r="G49" s="138"/>
      <c r="H49" s="138"/>
      <c r="I49" s="138">
        <f>'01 02 Pol'!G8</f>
        <v>0</v>
      </c>
      <c r="J49" s="135" t="str">
        <f>IF(I65=0,"",I49/I65*100)</f>
        <v/>
      </c>
    </row>
    <row r="50" spans="1:10" ht="25.5" customHeight="1" x14ac:dyDescent="0.2">
      <c r="A50" s="127"/>
      <c r="B50" s="132" t="s">
        <v>59</v>
      </c>
      <c r="C50" s="238" t="s">
        <v>60</v>
      </c>
      <c r="D50" s="239"/>
      <c r="E50" s="239"/>
      <c r="F50" s="137" t="s">
        <v>26</v>
      </c>
      <c r="G50" s="138"/>
      <c r="H50" s="138"/>
      <c r="I50" s="138">
        <f>'01 02 Pol'!G20</f>
        <v>0</v>
      </c>
      <c r="J50" s="135" t="str">
        <f>IF(I65=0,"",I50/I65*100)</f>
        <v/>
      </c>
    </row>
    <row r="51" spans="1:10" ht="25.5" customHeight="1" x14ac:dyDescent="0.2">
      <c r="A51" s="127"/>
      <c r="B51" s="132" t="s">
        <v>61</v>
      </c>
      <c r="C51" s="238" t="s">
        <v>62</v>
      </c>
      <c r="D51" s="239"/>
      <c r="E51" s="239"/>
      <c r="F51" s="137" t="s">
        <v>26</v>
      </c>
      <c r="G51" s="138"/>
      <c r="H51" s="138"/>
      <c r="I51" s="138">
        <f>'01 02 Pol'!G23</f>
        <v>0</v>
      </c>
      <c r="J51" s="135" t="str">
        <f>IF(I65=0,"",I51/I65*100)</f>
        <v/>
      </c>
    </row>
    <row r="52" spans="1:10" ht="25.5" customHeight="1" x14ac:dyDescent="0.2">
      <c r="A52" s="127"/>
      <c r="B52" s="132" t="s">
        <v>63</v>
      </c>
      <c r="C52" s="238" t="s">
        <v>64</v>
      </c>
      <c r="D52" s="239"/>
      <c r="E52" s="239"/>
      <c r="F52" s="137" t="s">
        <v>26</v>
      </c>
      <c r="G52" s="138"/>
      <c r="H52" s="138"/>
      <c r="I52" s="138">
        <f>'01 02 Pol'!G25</f>
        <v>0</v>
      </c>
      <c r="J52" s="135" t="str">
        <f>IF(I65=0,"",I52/I65*100)</f>
        <v/>
      </c>
    </row>
    <row r="53" spans="1:10" ht="25.5" customHeight="1" x14ac:dyDescent="0.2">
      <c r="A53" s="127"/>
      <c r="B53" s="132" t="s">
        <v>65</v>
      </c>
      <c r="C53" s="238" t="s">
        <v>66</v>
      </c>
      <c r="D53" s="239"/>
      <c r="E53" s="239"/>
      <c r="F53" s="137" t="s">
        <v>26</v>
      </c>
      <c r="G53" s="138"/>
      <c r="H53" s="138"/>
      <c r="I53" s="138">
        <f>'01 02 Pol'!G36</f>
        <v>0</v>
      </c>
      <c r="J53" s="135" t="str">
        <f>IF(I65=0,"",I53/I65*100)</f>
        <v/>
      </c>
    </row>
    <row r="54" spans="1:10" ht="25.5" customHeight="1" x14ac:dyDescent="0.2">
      <c r="A54" s="127"/>
      <c r="B54" s="132" t="s">
        <v>67</v>
      </c>
      <c r="C54" s="238" t="s">
        <v>68</v>
      </c>
      <c r="D54" s="239"/>
      <c r="E54" s="239"/>
      <c r="F54" s="137" t="s">
        <v>27</v>
      </c>
      <c r="G54" s="138"/>
      <c r="H54" s="138"/>
      <c r="I54" s="138">
        <f>'01 02 Pol'!G38</f>
        <v>0</v>
      </c>
      <c r="J54" s="135" t="str">
        <f>IF(I65=0,"",I54/I65*100)</f>
        <v/>
      </c>
    </row>
    <row r="55" spans="1:10" ht="25.5" customHeight="1" x14ac:dyDescent="0.2">
      <c r="A55" s="127"/>
      <c r="B55" s="132" t="s">
        <v>69</v>
      </c>
      <c r="C55" s="238" t="s">
        <v>70</v>
      </c>
      <c r="D55" s="239"/>
      <c r="E55" s="239"/>
      <c r="F55" s="137" t="s">
        <v>27</v>
      </c>
      <c r="G55" s="138"/>
      <c r="H55" s="138"/>
      <c r="I55" s="138">
        <f>'01 02 Pol'!G42</f>
        <v>0</v>
      </c>
      <c r="J55" s="135" t="str">
        <f>IF(I65=0,"",I55/I65*100)</f>
        <v/>
      </c>
    </row>
    <row r="56" spans="1:10" ht="25.5" customHeight="1" x14ac:dyDescent="0.2">
      <c r="A56" s="127"/>
      <c r="B56" s="132" t="s">
        <v>71</v>
      </c>
      <c r="C56" s="238" t="s">
        <v>72</v>
      </c>
      <c r="D56" s="239"/>
      <c r="E56" s="239"/>
      <c r="F56" s="137" t="s">
        <v>27</v>
      </c>
      <c r="G56" s="138"/>
      <c r="H56" s="138"/>
      <c r="I56" s="138">
        <f>'01 02 Pol'!G49</f>
        <v>0</v>
      </c>
      <c r="J56" s="135" t="str">
        <f>IF(I65=0,"",I56/I65*100)</f>
        <v/>
      </c>
    </row>
    <row r="57" spans="1:10" ht="25.5" customHeight="1" x14ac:dyDescent="0.2">
      <c r="A57" s="127"/>
      <c r="B57" s="132" t="s">
        <v>73</v>
      </c>
      <c r="C57" s="238" t="s">
        <v>74</v>
      </c>
      <c r="D57" s="239"/>
      <c r="E57" s="239"/>
      <c r="F57" s="137" t="s">
        <v>27</v>
      </c>
      <c r="G57" s="138"/>
      <c r="H57" s="138"/>
      <c r="I57" s="138">
        <f>'01 02 Pol'!G61</f>
        <v>0</v>
      </c>
      <c r="J57" s="135" t="str">
        <f>IF(I65=0,"",I57/I65*100)</f>
        <v/>
      </c>
    </row>
    <row r="58" spans="1:10" ht="25.5" customHeight="1" x14ac:dyDescent="0.2">
      <c r="A58" s="127"/>
      <c r="B58" s="132" t="s">
        <v>75</v>
      </c>
      <c r="C58" s="238" t="s">
        <v>76</v>
      </c>
      <c r="D58" s="239"/>
      <c r="E58" s="239"/>
      <c r="F58" s="137" t="s">
        <v>27</v>
      </c>
      <c r="G58" s="138"/>
      <c r="H58" s="138"/>
      <c r="I58" s="138">
        <f>'01 02 Pol'!G66</f>
        <v>0</v>
      </c>
      <c r="J58" s="135" t="str">
        <f>IF(I65=0,"",I58/I65*100)</f>
        <v/>
      </c>
    </row>
    <row r="59" spans="1:10" ht="25.5" customHeight="1" x14ac:dyDescent="0.2">
      <c r="A59" s="127"/>
      <c r="B59" s="132" t="s">
        <v>77</v>
      </c>
      <c r="C59" s="238" t="s">
        <v>78</v>
      </c>
      <c r="D59" s="239"/>
      <c r="E59" s="239"/>
      <c r="F59" s="137" t="s">
        <v>27</v>
      </c>
      <c r="G59" s="138"/>
      <c r="H59" s="138"/>
      <c r="I59" s="138">
        <f>'01 02 Pol'!G85</f>
        <v>0</v>
      </c>
      <c r="J59" s="135" t="str">
        <f>IF(I65=0,"",I59/I65*100)</f>
        <v/>
      </c>
    </row>
    <row r="60" spans="1:10" ht="25.5" customHeight="1" x14ac:dyDescent="0.2">
      <c r="A60" s="127"/>
      <c r="B60" s="132" t="s">
        <v>79</v>
      </c>
      <c r="C60" s="238" t="s">
        <v>80</v>
      </c>
      <c r="D60" s="239"/>
      <c r="E60" s="239"/>
      <c r="F60" s="137" t="s">
        <v>27</v>
      </c>
      <c r="G60" s="138"/>
      <c r="H60" s="138"/>
      <c r="I60" s="138">
        <f>'01 02 Pol'!G87</f>
        <v>0</v>
      </c>
      <c r="J60" s="135" t="str">
        <f>IF(I65=0,"",I60/I65*100)</f>
        <v/>
      </c>
    </row>
    <row r="61" spans="1:10" ht="25.5" customHeight="1" x14ac:dyDescent="0.2">
      <c r="A61" s="127"/>
      <c r="B61" s="132" t="s">
        <v>81</v>
      </c>
      <c r="C61" s="238" t="s">
        <v>82</v>
      </c>
      <c r="D61" s="239"/>
      <c r="E61" s="239"/>
      <c r="F61" s="137" t="s">
        <v>27</v>
      </c>
      <c r="G61" s="138"/>
      <c r="H61" s="138"/>
      <c r="I61" s="138">
        <f>'01 02 Pol'!G96</f>
        <v>0</v>
      </c>
      <c r="J61" s="135" t="str">
        <f>IF(I65=0,"",I61/I65*100)</f>
        <v/>
      </c>
    </row>
    <row r="62" spans="1:10" ht="25.5" customHeight="1" x14ac:dyDescent="0.2">
      <c r="A62" s="127"/>
      <c r="B62" s="132" t="s">
        <v>83</v>
      </c>
      <c r="C62" s="238" t="s">
        <v>84</v>
      </c>
      <c r="D62" s="239"/>
      <c r="E62" s="239"/>
      <c r="F62" s="137" t="s">
        <v>28</v>
      </c>
      <c r="G62" s="138"/>
      <c r="H62" s="138"/>
      <c r="I62" s="138">
        <f>'01 02 Pol'!G105</f>
        <v>0</v>
      </c>
      <c r="J62" s="135" t="str">
        <f>IF(I65=0,"",I62/I65*100)</f>
        <v/>
      </c>
    </row>
    <row r="63" spans="1:10" ht="25.5" customHeight="1" x14ac:dyDescent="0.2">
      <c r="A63" s="127"/>
      <c r="B63" s="132" t="s">
        <v>85</v>
      </c>
      <c r="C63" s="238" t="s">
        <v>86</v>
      </c>
      <c r="D63" s="239"/>
      <c r="E63" s="239"/>
      <c r="F63" s="137" t="s">
        <v>87</v>
      </c>
      <c r="G63" s="138"/>
      <c r="H63" s="138"/>
      <c r="I63" s="138">
        <f>'01 02 Pol'!G107</f>
        <v>0</v>
      </c>
      <c r="J63" s="135" t="str">
        <f>IF(I65=0,"",I63/I65*100)</f>
        <v/>
      </c>
    </row>
    <row r="64" spans="1:10" ht="25.5" customHeight="1" x14ac:dyDescent="0.2">
      <c r="A64" s="127"/>
      <c r="B64" s="132" t="s">
        <v>88</v>
      </c>
      <c r="C64" s="238" t="s">
        <v>29</v>
      </c>
      <c r="D64" s="239"/>
      <c r="E64" s="239"/>
      <c r="F64" s="137" t="s">
        <v>88</v>
      </c>
      <c r="G64" s="138"/>
      <c r="H64" s="138"/>
      <c r="I64" s="138">
        <f>'01 02 Pol'!G114</f>
        <v>0</v>
      </c>
      <c r="J64" s="135" t="str">
        <f>IF(I65=0,"",I64/I65*100)</f>
        <v/>
      </c>
    </row>
    <row r="65" spans="1:10" ht="25.5" customHeight="1" x14ac:dyDescent="0.2">
      <c r="A65" s="128"/>
      <c r="B65" s="133" t="s">
        <v>1</v>
      </c>
      <c r="C65" s="133"/>
      <c r="D65" s="134"/>
      <c r="E65" s="134"/>
      <c r="F65" s="139"/>
      <c r="G65" s="140"/>
      <c r="H65" s="140"/>
      <c r="I65" s="140">
        <f>SUM(I49:I64)</f>
        <v>0</v>
      </c>
      <c r="J65" s="136">
        <f>SUM(J49:J64)</f>
        <v>0</v>
      </c>
    </row>
    <row r="66" spans="1:10" x14ac:dyDescent="0.2">
      <c r="F66" s="92"/>
      <c r="G66" s="91"/>
      <c r="H66" s="92"/>
      <c r="I66" s="91"/>
      <c r="J66" s="93"/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64:E64"/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0" t="s">
        <v>7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8" t="s">
        <v>8</v>
      </c>
      <c r="B2" s="77"/>
      <c r="C2" s="242"/>
      <c r="D2" s="242"/>
      <c r="E2" s="242"/>
      <c r="F2" s="242"/>
      <c r="G2" s="243"/>
    </row>
    <row r="3" spans="1:7" ht="24.95" customHeight="1" x14ac:dyDescent="0.2">
      <c r="A3" s="78" t="s">
        <v>9</v>
      </c>
      <c r="B3" s="77"/>
      <c r="C3" s="242"/>
      <c r="D3" s="242"/>
      <c r="E3" s="242"/>
      <c r="F3" s="242"/>
      <c r="G3" s="243"/>
    </row>
    <row r="4" spans="1:7" ht="24.95" customHeight="1" x14ac:dyDescent="0.2">
      <c r="A4" s="78" t="s">
        <v>10</v>
      </c>
      <c r="B4" s="77"/>
      <c r="C4" s="242"/>
      <c r="D4" s="242"/>
      <c r="E4" s="242"/>
      <c r="F4" s="242"/>
      <c r="G4" s="24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4"/>
  <sheetViews>
    <sheetView tabSelected="1" workbookViewId="0">
      <pane ySplit="7" topLeftCell="A95" activePane="bottomLeft" state="frozen"/>
      <selection pane="bottomLeft" activeCell="C2" sqref="C2:G2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G1" t="s">
        <v>90</v>
      </c>
    </row>
    <row r="2" spans="1:60" ht="24.95" customHeight="1" x14ac:dyDescent="0.2">
      <c r="A2" s="143" t="s">
        <v>8</v>
      </c>
      <c r="B2" s="77" t="s">
        <v>50</v>
      </c>
      <c r="C2" s="257" t="s">
        <v>308</v>
      </c>
      <c r="D2" s="258"/>
      <c r="E2" s="258"/>
      <c r="F2" s="258"/>
      <c r="G2" s="259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57" t="s">
        <v>46</v>
      </c>
      <c r="D3" s="258"/>
      <c r="E3" s="258"/>
      <c r="F3" s="258"/>
      <c r="G3" s="259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60" t="s">
        <v>300</v>
      </c>
      <c r="D4" s="261"/>
      <c r="E4" s="261"/>
      <c r="F4" s="261"/>
      <c r="G4" s="262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114</v>
      </c>
      <c r="B8" s="167" t="s">
        <v>57</v>
      </c>
      <c r="C8" s="186" t="s">
        <v>58</v>
      </c>
      <c r="D8" s="168"/>
      <c r="E8" s="169"/>
      <c r="F8" s="170"/>
      <c r="G8" s="171">
        <f>SUMIF(AG9:AG19,"&lt;&gt;NOR",G9:G19)</f>
        <v>0</v>
      </c>
      <c r="H8" s="165"/>
      <c r="I8" s="165">
        <f>SUM(I9:I19)</f>
        <v>0</v>
      </c>
      <c r="J8" s="165"/>
      <c r="K8" s="165">
        <f>SUM(K9:K19)</f>
        <v>0</v>
      </c>
      <c r="L8" s="165"/>
      <c r="M8" s="165">
        <f>SUM(M9:M19)</f>
        <v>0</v>
      </c>
      <c r="N8" s="165"/>
      <c r="O8" s="165">
        <f>SUM(O9:O19)</f>
        <v>0.46</v>
      </c>
      <c r="P8" s="165"/>
      <c r="Q8" s="165">
        <f>SUM(Q9:Q19)</f>
        <v>0</v>
      </c>
      <c r="R8" s="165"/>
      <c r="S8" s="165"/>
      <c r="T8" s="165"/>
      <c r="U8" s="165"/>
      <c r="V8" s="165">
        <f>SUM(V9:V19)</f>
        <v>25.120000000000005</v>
      </c>
      <c r="W8" s="165"/>
      <c r="AG8" t="s">
        <v>115</v>
      </c>
    </row>
    <row r="9" spans="1:60" ht="22.5" outlineLevel="1" x14ac:dyDescent="0.2">
      <c r="A9" s="172">
        <v>1</v>
      </c>
      <c r="B9" s="173" t="s">
        <v>116</v>
      </c>
      <c r="C9" s="187" t="s">
        <v>117</v>
      </c>
      <c r="D9" s="174" t="s">
        <v>118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119</v>
      </c>
      <c r="T9" s="161" t="s">
        <v>119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120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121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125</v>
      </c>
      <c r="D12" s="174" t="s">
        <v>118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119</v>
      </c>
      <c r="T12" s="161" t="s">
        <v>119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126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127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128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8" t="s">
        <v>129</v>
      </c>
      <c r="D15" s="163"/>
      <c r="E15" s="164">
        <v>0.9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72">
        <v>4</v>
      </c>
      <c r="B16" s="173" t="s">
        <v>130</v>
      </c>
      <c r="C16" s="187" t="s">
        <v>131</v>
      </c>
      <c r="D16" s="174" t="s">
        <v>118</v>
      </c>
      <c r="E16" s="175">
        <v>3.1960000000000002</v>
      </c>
      <c r="F16" s="176"/>
      <c r="G16" s="177">
        <f>ROUND(E16*F16,2)</f>
        <v>0</v>
      </c>
      <c r="H16" s="162"/>
      <c r="I16" s="161">
        <f>ROUND(E16*H16,2)</f>
        <v>0</v>
      </c>
      <c r="J16" s="162"/>
      <c r="K16" s="161">
        <f>ROUND(E16*J16,2)</f>
        <v>0</v>
      </c>
      <c r="L16" s="161">
        <v>15</v>
      </c>
      <c r="M16" s="161">
        <f>G16*(1+L16/100)</f>
        <v>0</v>
      </c>
      <c r="N16" s="161">
        <v>1.2149999999999999E-2</v>
      </c>
      <c r="O16" s="161">
        <f>ROUND(E16*N16,2)</f>
        <v>0.04</v>
      </c>
      <c r="P16" s="161">
        <v>0</v>
      </c>
      <c r="Q16" s="161">
        <f>ROUND(E16*P16,2)</f>
        <v>0</v>
      </c>
      <c r="R16" s="161"/>
      <c r="S16" s="161" t="s">
        <v>119</v>
      </c>
      <c r="T16" s="161" t="s">
        <v>119</v>
      </c>
      <c r="U16" s="161">
        <v>1.0109999999999999</v>
      </c>
      <c r="V16" s="161">
        <f>ROUND(E16*U16,2)</f>
        <v>3.23</v>
      </c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8" t="s">
        <v>132</v>
      </c>
      <c r="D17" s="163"/>
      <c r="E17" s="164">
        <v>2.25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133</v>
      </c>
      <c r="D18" s="163"/>
      <c r="E18" s="164">
        <v>0.94599999999999995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8">
        <v>5</v>
      </c>
      <c r="B19" s="179" t="s">
        <v>134</v>
      </c>
      <c r="C19" s="189" t="s">
        <v>135</v>
      </c>
      <c r="D19" s="180" t="s">
        <v>136</v>
      </c>
      <c r="E19" s="181">
        <v>1</v>
      </c>
      <c r="F19" s="182"/>
      <c r="G19" s="183">
        <f>ROUND(E19*F19,2)</f>
        <v>0</v>
      </c>
      <c r="H19" s="162"/>
      <c r="I19" s="161">
        <f>ROUND(E19*H19,2)</f>
        <v>0</v>
      </c>
      <c r="J19" s="162"/>
      <c r="K19" s="161">
        <f>ROUND(E19*J19,2)</f>
        <v>0</v>
      </c>
      <c r="L19" s="161">
        <v>15</v>
      </c>
      <c r="M19" s="161">
        <f>G19*(1+L19/100)</f>
        <v>0</v>
      </c>
      <c r="N19" s="161">
        <v>0</v>
      </c>
      <c r="O19" s="161">
        <f>ROUND(E19*N19,2)</f>
        <v>0</v>
      </c>
      <c r="P19" s="161">
        <v>0</v>
      </c>
      <c r="Q19" s="161">
        <f>ROUND(E19*P19,2)</f>
        <v>0</v>
      </c>
      <c r="R19" s="161"/>
      <c r="S19" s="161" t="s">
        <v>119</v>
      </c>
      <c r="T19" s="161" t="s">
        <v>119</v>
      </c>
      <c r="U19" s="161">
        <v>1.6850000000000001</v>
      </c>
      <c r="V19" s="161">
        <f>ROUND(E19*U19,2)</f>
        <v>1.69</v>
      </c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66" t="s">
        <v>114</v>
      </c>
      <c r="B20" s="167" t="s">
        <v>59</v>
      </c>
      <c r="C20" s="186" t="s">
        <v>60</v>
      </c>
      <c r="D20" s="168"/>
      <c r="E20" s="169"/>
      <c r="F20" s="170"/>
      <c r="G20" s="171">
        <f>SUMIF(AG21:AG22,"&lt;&gt;NOR",G21:G22)</f>
        <v>0</v>
      </c>
      <c r="H20" s="165"/>
      <c r="I20" s="165">
        <f>SUM(I21:I22)</f>
        <v>0</v>
      </c>
      <c r="J20" s="165"/>
      <c r="K20" s="165">
        <f>SUM(K21:K22)</f>
        <v>0</v>
      </c>
      <c r="L20" s="165"/>
      <c r="M20" s="165">
        <f>SUM(M21:M22)</f>
        <v>0</v>
      </c>
      <c r="N20" s="165"/>
      <c r="O20" s="165">
        <f>SUM(O21:O22)</f>
        <v>0</v>
      </c>
      <c r="P20" s="165"/>
      <c r="Q20" s="165">
        <f>SUM(Q21:Q22)</f>
        <v>0</v>
      </c>
      <c r="R20" s="165"/>
      <c r="S20" s="165"/>
      <c r="T20" s="165"/>
      <c r="U20" s="165"/>
      <c r="V20" s="165">
        <f>SUM(V21:V22)</f>
        <v>0.33</v>
      </c>
      <c r="W20" s="165"/>
      <c r="AG20" t="s">
        <v>115</v>
      </c>
    </row>
    <row r="21" spans="1:60" outlineLevel="1" x14ac:dyDescent="0.2">
      <c r="A21" s="172">
        <v>6</v>
      </c>
      <c r="B21" s="173" t="s">
        <v>137</v>
      </c>
      <c r="C21" s="187" t="s">
        <v>138</v>
      </c>
      <c r="D21" s="174" t="s">
        <v>118</v>
      </c>
      <c r="E21" s="175">
        <v>0.9</v>
      </c>
      <c r="F21" s="176"/>
      <c r="G21" s="177">
        <f>ROUND(E21*F21,2)</f>
        <v>0</v>
      </c>
      <c r="H21" s="162"/>
      <c r="I21" s="161">
        <f>ROUND(E21*H21,2)</f>
        <v>0</v>
      </c>
      <c r="J21" s="162"/>
      <c r="K21" s="161">
        <f>ROUND(E21*J21,2)</f>
        <v>0</v>
      </c>
      <c r="L21" s="161">
        <v>15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119</v>
      </c>
      <c r="T21" s="161" t="s">
        <v>119</v>
      </c>
      <c r="U21" s="161">
        <v>0.36199999999999999</v>
      </c>
      <c r="V21" s="161">
        <f>ROUND(E21*U21,2)</f>
        <v>0.33</v>
      </c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120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8" t="s">
        <v>139</v>
      </c>
      <c r="D22" s="163"/>
      <c r="E22" s="164">
        <v>0.9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">
      <c r="A23" s="166" t="s">
        <v>114</v>
      </c>
      <c r="B23" s="167" t="s">
        <v>61</v>
      </c>
      <c r="C23" s="186" t="s">
        <v>62</v>
      </c>
      <c r="D23" s="168"/>
      <c r="E23" s="169"/>
      <c r="F23" s="170"/>
      <c r="G23" s="171">
        <f>SUMIF(AG24:AG24,"&lt;&gt;NOR",G24:G24)</f>
        <v>0</v>
      </c>
      <c r="H23" s="165"/>
      <c r="I23" s="165">
        <f>SUM(I24:I24)</f>
        <v>0</v>
      </c>
      <c r="J23" s="165"/>
      <c r="K23" s="165">
        <f>SUM(K24:K24)</f>
        <v>0</v>
      </c>
      <c r="L23" s="165"/>
      <c r="M23" s="165">
        <f>SUM(M24:M24)</f>
        <v>0</v>
      </c>
      <c r="N23" s="165"/>
      <c r="O23" s="165">
        <f>SUM(O24:O24)</f>
        <v>0</v>
      </c>
      <c r="P23" s="165"/>
      <c r="Q23" s="165">
        <f>SUM(Q24:Q24)</f>
        <v>0</v>
      </c>
      <c r="R23" s="165"/>
      <c r="S23" s="165"/>
      <c r="T23" s="165"/>
      <c r="U23" s="165"/>
      <c r="V23" s="165">
        <f>SUM(V24:V24)</f>
        <v>0.56999999999999995</v>
      </c>
      <c r="W23" s="165"/>
      <c r="AG23" t="s">
        <v>115</v>
      </c>
    </row>
    <row r="24" spans="1:60" outlineLevel="1" x14ac:dyDescent="0.2">
      <c r="A24" s="178">
        <v>7</v>
      </c>
      <c r="B24" s="179" t="s">
        <v>140</v>
      </c>
      <c r="C24" s="189" t="s">
        <v>141</v>
      </c>
      <c r="D24" s="180" t="s">
        <v>118</v>
      </c>
      <c r="E24" s="181">
        <v>3.1960000000000002</v>
      </c>
      <c r="F24" s="182"/>
      <c r="G24" s="183">
        <f>ROUND(E24*F24,2)</f>
        <v>0</v>
      </c>
      <c r="H24" s="162"/>
      <c r="I24" s="161">
        <f>ROUND(E24*H24,2)</f>
        <v>0</v>
      </c>
      <c r="J24" s="162"/>
      <c r="K24" s="161">
        <f>ROUND(E24*J24,2)</f>
        <v>0</v>
      </c>
      <c r="L24" s="161">
        <v>15</v>
      </c>
      <c r="M24" s="161">
        <f>G24*(1+L24/100)</f>
        <v>0</v>
      </c>
      <c r="N24" s="161">
        <v>1.2099999999999999E-3</v>
      </c>
      <c r="O24" s="161">
        <f>ROUND(E24*N24,2)</f>
        <v>0</v>
      </c>
      <c r="P24" s="161">
        <v>0</v>
      </c>
      <c r="Q24" s="161">
        <f>ROUND(E24*P24,2)</f>
        <v>0</v>
      </c>
      <c r="R24" s="161"/>
      <c r="S24" s="161" t="s">
        <v>119</v>
      </c>
      <c r="T24" s="161" t="s">
        <v>119</v>
      </c>
      <c r="U24" s="161">
        <v>0.17699999999999999</v>
      </c>
      <c r="V24" s="161">
        <f>ROUND(E24*U24,2)</f>
        <v>0.56999999999999995</v>
      </c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120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114</v>
      </c>
      <c r="B25" s="167" t="s">
        <v>63</v>
      </c>
      <c r="C25" s="186" t="s">
        <v>64</v>
      </c>
      <c r="D25" s="168"/>
      <c r="E25" s="169"/>
      <c r="F25" s="170"/>
      <c r="G25" s="171">
        <f>SUMIF(AG26:AG35,"&lt;&gt;NOR",G26:G35)</f>
        <v>0</v>
      </c>
      <c r="H25" s="165"/>
      <c r="I25" s="165">
        <f>SUM(I26:I35)</f>
        <v>0</v>
      </c>
      <c r="J25" s="165"/>
      <c r="K25" s="165">
        <f>SUM(K26:K35)</f>
        <v>0</v>
      </c>
      <c r="L25" s="165"/>
      <c r="M25" s="165">
        <f>SUM(M26:M35)</f>
        <v>0</v>
      </c>
      <c r="N25" s="165"/>
      <c r="O25" s="165">
        <f>SUM(O26:O35)</f>
        <v>0.02</v>
      </c>
      <c r="P25" s="165"/>
      <c r="Q25" s="165">
        <f>SUM(Q26:Q35)</f>
        <v>0.30000000000000004</v>
      </c>
      <c r="R25" s="165"/>
      <c r="S25" s="165"/>
      <c r="T25" s="165"/>
      <c r="U25" s="165"/>
      <c r="V25" s="165">
        <f>SUM(V26:V35)</f>
        <v>14.3</v>
      </c>
      <c r="W25" s="165"/>
      <c r="AG25" t="s">
        <v>115</v>
      </c>
    </row>
    <row r="26" spans="1:60" outlineLevel="1" x14ac:dyDescent="0.2">
      <c r="A26" s="172">
        <v>8</v>
      </c>
      <c r="B26" s="173" t="s">
        <v>142</v>
      </c>
      <c r="C26" s="187" t="s">
        <v>143</v>
      </c>
      <c r="D26" s="174" t="s">
        <v>118</v>
      </c>
      <c r="E26" s="175">
        <v>18.100000000000001</v>
      </c>
      <c r="F26" s="176"/>
      <c r="G26" s="177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4.0000000000000003E-5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119</v>
      </c>
      <c r="T26" s="161" t="s">
        <v>119</v>
      </c>
      <c r="U26" s="161">
        <v>0.308</v>
      </c>
      <c r="V26" s="161">
        <f>ROUND(E26*U26,2)</f>
        <v>5.57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120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188" t="s">
        <v>144</v>
      </c>
      <c r="D27" s="163"/>
      <c r="E27" s="164">
        <v>18.100000000000001</v>
      </c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>
        <v>0</v>
      </c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78">
        <v>9</v>
      </c>
      <c r="B28" s="179" t="s">
        <v>145</v>
      </c>
      <c r="C28" s="189" t="s">
        <v>146</v>
      </c>
      <c r="D28" s="180" t="s">
        <v>118</v>
      </c>
      <c r="E28" s="181">
        <v>2</v>
      </c>
      <c r="F28" s="182"/>
      <c r="G28" s="183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0</v>
      </c>
      <c r="O28" s="161">
        <f>ROUND(E28*N28,2)</f>
        <v>0</v>
      </c>
      <c r="P28" s="161">
        <v>6.6000000000000003E-2</v>
      </c>
      <c r="Q28" s="161">
        <f>ROUND(E28*P28,2)</f>
        <v>0.13</v>
      </c>
      <c r="R28" s="161"/>
      <c r="S28" s="161" t="s">
        <v>119</v>
      </c>
      <c r="T28" s="161" t="s">
        <v>119</v>
      </c>
      <c r="U28" s="161">
        <v>2.3519999999999999</v>
      </c>
      <c r="V28" s="161">
        <f>ROUND(E28*U28,2)</f>
        <v>4.7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78">
        <v>10</v>
      </c>
      <c r="B29" s="179" t="s">
        <v>147</v>
      </c>
      <c r="C29" s="189" t="s">
        <v>148</v>
      </c>
      <c r="D29" s="180" t="s">
        <v>149</v>
      </c>
      <c r="E29" s="181">
        <v>5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4.8999999999999998E-4</v>
      </c>
      <c r="O29" s="161">
        <f>ROUND(E29*N29,2)</f>
        <v>0</v>
      </c>
      <c r="P29" s="161">
        <v>2E-3</v>
      </c>
      <c r="Q29" s="161">
        <f>ROUND(E29*P29,2)</f>
        <v>0.01</v>
      </c>
      <c r="R29" s="161"/>
      <c r="S29" s="161" t="s">
        <v>119</v>
      </c>
      <c r="T29" s="161" t="s">
        <v>119</v>
      </c>
      <c r="U29" s="161">
        <v>0.40899999999999997</v>
      </c>
      <c r="V29" s="161">
        <f>ROUND(E29*U29,2)</f>
        <v>2.0499999999999998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120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2">
        <v>11</v>
      </c>
      <c r="B30" s="173" t="s">
        <v>150</v>
      </c>
      <c r="C30" s="187" t="s">
        <v>151</v>
      </c>
      <c r="D30" s="174" t="s">
        <v>118</v>
      </c>
      <c r="E30" s="175">
        <v>2.2999999999999998</v>
      </c>
      <c r="F30" s="176"/>
      <c r="G30" s="177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6.8000000000000005E-2</v>
      </c>
      <c r="Q30" s="161">
        <f>ROUND(E30*P30,2)</f>
        <v>0.16</v>
      </c>
      <c r="R30" s="161"/>
      <c r="S30" s="161" t="s">
        <v>119</v>
      </c>
      <c r="T30" s="161" t="s">
        <v>119</v>
      </c>
      <c r="U30" s="161">
        <v>0.3</v>
      </c>
      <c r="V30" s="161">
        <f>ROUND(E30*U30,2)</f>
        <v>0.69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120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8">
        <v>2.2999999999999998</v>
      </c>
      <c r="D31" s="163"/>
      <c r="E31" s="164">
        <v>2.2999999999999998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8">
        <v>12</v>
      </c>
      <c r="B32" s="179" t="s">
        <v>152</v>
      </c>
      <c r="C32" s="189" t="s">
        <v>153</v>
      </c>
      <c r="D32" s="180" t="s">
        <v>136</v>
      </c>
      <c r="E32" s="181">
        <v>1</v>
      </c>
      <c r="F32" s="182"/>
      <c r="G32" s="183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0</v>
      </c>
      <c r="Q32" s="161">
        <f>ROUND(E32*P32,2)</f>
        <v>0</v>
      </c>
      <c r="R32" s="161"/>
      <c r="S32" s="161" t="s">
        <v>154</v>
      </c>
      <c r="T32" s="161" t="s">
        <v>155</v>
      </c>
      <c r="U32" s="161">
        <v>0</v>
      </c>
      <c r="V32" s="161">
        <f>ROUND(E32*U32,2)</f>
        <v>0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13</v>
      </c>
      <c r="B33" s="179" t="s">
        <v>156</v>
      </c>
      <c r="C33" s="189" t="s">
        <v>157</v>
      </c>
      <c r="D33" s="180" t="s">
        <v>158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154</v>
      </c>
      <c r="T33" s="161" t="s">
        <v>155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120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14</v>
      </c>
      <c r="B34" s="179" t="s">
        <v>159</v>
      </c>
      <c r="C34" s="189" t="s">
        <v>160</v>
      </c>
      <c r="D34" s="180" t="s">
        <v>158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154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120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78">
        <v>15</v>
      </c>
      <c r="B35" s="179"/>
      <c r="C35" s="195" t="s">
        <v>305</v>
      </c>
      <c r="D35" s="180" t="s">
        <v>136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2.1250000000000002E-2</v>
      </c>
      <c r="O35" s="161">
        <f>ROUND(E35*N35,2)</f>
        <v>0.02</v>
      </c>
      <c r="P35" s="161">
        <v>0</v>
      </c>
      <c r="Q35" s="161">
        <f>ROUND(E35*P35,2)</f>
        <v>0</v>
      </c>
      <c r="R35" s="161"/>
      <c r="S35" s="161" t="s">
        <v>154</v>
      </c>
      <c r="T35" s="161" t="s">
        <v>155</v>
      </c>
      <c r="U35" s="161">
        <v>1.29</v>
      </c>
      <c r="V35" s="161">
        <f>ROUND(E35*U35,2)</f>
        <v>1.29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126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6" t="s">
        <v>114</v>
      </c>
      <c r="B36" s="167" t="s">
        <v>65</v>
      </c>
      <c r="C36" s="186" t="s">
        <v>66</v>
      </c>
      <c r="D36" s="168"/>
      <c r="E36" s="169"/>
      <c r="F36" s="170"/>
      <c r="G36" s="171">
        <f>SUMIF(AG37:AG37,"&lt;&gt;NOR",G37:G37)</f>
        <v>0</v>
      </c>
      <c r="H36" s="165"/>
      <c r="I36" s="165">
        <f>SUM(I37:I37)</f>
        <v>0</v>
      </c>
      <c r="J36" s="165"/>
      <c r="K36" s="165">
        <f>SUM(K37:K37)</f>
        <v>0</v>
      </c>
      <c r="L36" s="165"/>
      <c r="M36" s="165">
        <f>SUM(M37:M37)</f>
        <v>0</v>
      </c>
      <c r="N36" s="165"/>
      <c r="O36" s="165">
        <f>SUM(O37:O37)</f>
        <v>0</v>
      </c>
      <c r="P36" s="165"/>
      <c r="Q36" s="165">
        <f>SUM(Q37:Q37)</f>
        <v>0</v>
      </c>
      <c r="R36" s="165"/>
      <c r="S36" s="165"/>
      <c r="T36" s="165"/>
      <c r="U36" s="165"/>
      <c r="V36" s="165">
        <f>SUM(V37:V37)</f>
        <v>1.3</v>
      </c>
      <c r="W36" s="165"/>
      <c r="AG36" t="s">
        <v>115</v>
      </c>
    </row>
    <row r="37" spans="1:60" outlineLevel="1" x14ac:dyDescent="0.2">
      <c r="A37" s="178">
        <v>16</v>
      </c>
      <c r="B37" s="179" t="s">
        <v>162</v>
      </c>
      <c r="C37" s="189" t="s">
        <v>163</v>
      </c>
      <c r="D37" s="180" t="s">
        <v>164</v>
      </c>
      <c r="E37" s="181">
        <v>0.50178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119</v>
      </c>
      <c r="T37" s="161" t="s">
        <v>119</v>
      </c>
      <c r="U37" s="161">
        <v>2.5979999999999999</v>
      </c>
      <c r="V37" s="161">
        <f>ROUND(E37*U37,2)</f>
        <v>1.3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165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114</v>
      </c>
      <c r="B38" s="167" t="s">
        <v>67</v>
      </c>
      <c r="C38" s="186" t="s">
        <v>68</v>
      </c>
      <c r="D38" s="168"/>
      <c r="E38" s="169"/>
      <c r="F38" s="170"/>
      <c r="G38" s="171">
        <f>SUMIF(AG39:AG41,"&lt;&gt;NOR",G39:G41)</f>
        <v>0</v>
      </c>
      <c r="H38" s="165"/>
      <c r="I38" s="165">
        <f>SUM(I39:I41)</f>
        <v>0</v>
      </c>
      <c r="J38" s="165"/>
      <c r="K38" s="165">
        <f>SUM(K39:K41)</f>
        <v>0</v>
      </c>
      <c r="L38" s="165"/>
      <c r="M38" s="165">
        <f>SUM(M39:M41)</f>
        <v>0</v>
      </c>
      <c r="N38" s="165"/>
      <c r="O38" s="165">
        <f>SUM(O39:O41)</f>
        <v>0.02</v>
      </c>
      <c r="P38" s="165"/>
      <c r="Q38" s="165">
        <f>SUM(Q39:Q41)</f>
        <v>0</v>
      </c>
      <c r="R38" s="165"/>
      <c r="S38" s="165"/>
      <c r="T38" s="165"/>
      <c r="U38" s="165"/>
      <c r="V38" s="165">
        <f>SUM(V39:V41)</f>
        <v>1.97</v>
      </c>
      <c r="W38" s="165"/>
      <c r="AG38" t="s">
        <v>115</v>
      </c>
    </row>
    <row r="39" spans="1:60" ht="22.5" outlineLevel="1" x14ac:dyDescent="0.2">
      <c r="A39" s="172">
        <v>17</v>
      </c>
      <c r="B39" s="173" t="s">
        <v>166</v>
      </c>
      <c r="C39" s="187" t="s">
        <v>292</v>
      </c>
      <c r="D39" s="174" t="s">
        <v>118</v>
      </c>
      <c r="E39" s="175">
        <v>4.702</v>
      </c>
      <c r="F39" s="176"/>
      <c r="G39" s="177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3.7799999999999999E-3</v>
      </c>
      <c r="O39" s="161">
        <f>ROUND(E39*N39,2)</f>
        <v>0.02</v>
      </c>
      <c r="P39" s="161">
        <v>0</v>
      </c>
      <c r="Q39" s="161">
        <f>ROUND(E39*P39,2)</f>
        <v>0</v>
      </c>
      <c r="R39" s="161"/>
      <c r="S39" s="161" t="s">
        <v>119</v>
      </c>
      <c r="T39" s="161" t="s">
        <v>119</v>
      </c>
      <c r="U39" s="161">
        <v>0.41865000000000002</v>
      </c>
      <c r="V39" s="161">
        <f>ROUND(E39*U39,2)</f>
        <v>1.97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8" t="s">
        <v>168</v>
      </c>
      <c r="D40" s="163"/>
      <c r="E40" s="164">
        <v>2.1459999999999999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122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8" t="s">
        <v>169</v>
      </c>
      <c r="D41" s="163"/>
      <c r="E41" s="164">
        <v>2.556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122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">
      <c r="A42" s="166" t="s">
        <v>114</v>
      </c>
      <c r="B42" s="167" t="s">
        <v>69</v>
      </c>
      <c r="C42" s="186" t="s">
        <v>70</v>
      </c>
      <c r="D42" s="168"/>
      <c r="E42" s="169"/>
      <c r="F42" s="170"/>
      <c r="G42" s="171">
        <f>SUMIF(AG43:AG48,"&lt;&gt;NOR",G43:G48)</f>
        <v>0</v>
      </c>
      <c r="H42" s="165"/>
      <c r="I42" s="165">
        <f>SUM(I43:I48)</f>
        <v>0</v>
      </c>
      <c r="J42" s="165"/>
      <c r="K42" s="165">
        <f>SUM(K43:K48)</f>
        <v>0</v>
      </c>
      <c r="L42" s="165"/>
      <c r="M42" s="165">
        <f>SUM(M43:M48)</f>
        <v>0</v>
      </c>
      <c r="N42" s="165"/>
      <c r="O42" s="165">
        <f>SUM(O43:O48)</f>
        <v>0</v>
      </c>
      <c r="P42" s="165"/>
      <c r="Q42" s="165">
        <f>SUM(Q43:Q48)</f>
        <v>0</v>
      </c>
      <c r="R42" s="165"/>
      <c r="S42" s="165"/>
      <c r="T42" s="165"/>
      <c r="U42" s="165"/>
      <c r="V42" s="165">
        <f>SUM(V43:V48)</f>
        <v>2.0099999999999998</v>
      </c>
      <c r="W42" s="165"/>
      <c r="AG42" t="s">
        <v>115</v>
      </c>
    </row>
    <row r="43" spans="1:60" outlineLevel="1" x14ac:dyDescent="0.2">
      <c r="A43" s="178">
        <v>18</v>
      </c>
      <c r="B43" s="179" t="s">
        <v>170</v>
      </c>
      <c r="C43" s="189" t="s">
        <v>171</v>
      </c>
      <c r="D43" s="180" t="s">
        <v>149</v>
      </c>
      <c r="E43" s="181">
        <v>1</v>
      </c>
      <c r="F43" s="182"/>
      <c r="G43" s="183">
        <f t="shared" ref="G43:G48" si="0">ROUND(E43*F43,2)</f>
        <v>0</v>
      </c>
      <c r="H43" s="162"/>
      <c r="I43" s="161">
        <f t="shared" ref="I43:I48" si="1">ROUND(E43*H43,2)</f>
        <v>0</v>
      </c>
      <c r="J43" s="162"/>
      <c r="K43" s="161">
        <f t="shared" ref="K43:K48" si="2">ROUND(E43*J43,2)</f>
        <v>0</v>
      </c>
      <c r="L43" s="161">
        <v>15</v>
      </c>
      <c r="M43" s="161">
        <f t="shared" ref="M43:M48" si="3">G43*(1+L43/100)</f>
        <v>0</v>
      </c>
      <c r="N43" s="161">
        <v>3.8000000000000002E-4</v>
      </c>
      <c r="O43" s="161">
        <f t="shared" ref="O43:O48" si="4">ROUND(E43*N43,2)</f>
        <v>0</v>
      </c>
      <c r="P43" s="161">
        <v>0</v>
      </c>
      <c r="Q43" s="161">
        <f t="shared" ref="Q43:Q48" si="5">ROUND(E43*P43,2)</f>
        <v>0</v>
      </c>
      <c r="R43" s="161"/>
      <c r="S43" s="161" t="s">
        <v>119</v>
      </c>
      <c r="T43" s="161" t="s">
        <v>119</v>
      </c>
      <c r="U43" s="161">
        <v>0.32</v>
      </c>
      <c r="V43" s="161">
        <f t="shared" ref="V43:V48" si="6">ROUND(E43*U43,2)</f>
        <v>0.32</v>
      </c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172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8">
        <v>19</v>
      </c>
      <c r="B44" s="179" t="s">
        <v>173</v>
      </c>
      <c r="C44" s="189" t="s">
        <v>174</v>
      </c>
      <c r="D44" s="180" t="s">
        <v>149</v>
      </c>
      <c r="E44" s="181">
        <v>2</v>
      </c>
      <c r="F44" s="182"/>
      <c r="G44" s="183">
        <f t="shared" si="0"/>
        <v>0</v>
      </c>
      <c r="H44" s="162"/>
      <c r="I44" s="161">
        <f t="shared" si="1"/>
        <v>0</v>
      </c>
      <c r="J44" s="162"/>
      <c r="K44" s="161">
        <f t="shared" si="2"/>
        <v>0</v>
      </c>
      <c r="L44" s="161">
        <v>15</v>
      </c>
      <c r="M44" s="161">
        <f t="shared" si="3"/>
        <v>0</v>
      </c>
      <c r="N44" s="161">
        <v>4.6999999999999999E-4</v>
      </c>
      <c r="O44" s="161">
        <f t="shared" si="4"/>
        <v>0</v>
      </c>
      <c r="P44" s="161">
        <v>0</v>
      </c>
      <c r="Q44" s="161">
        <f t="shared" si="5"/>
        <v>0</v>
      </c>
      <c r="R44" s="161"/>
      <c r="S44" s="161" t="s">
        <v>119</v>
      </c>
      <c r="T44" s="161" t="s">
        <v>119</v>
      </c>
      <c r="U44" s="161">
        <v>0.35899999999999999</v>
      </c>
      <c r="V44" s="161">
        <f t="shared" si="6"/>
        <v>0.72</v>
      </c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172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78">
        <v>20</v>
      </c>
      <c r="B45" s="179" t="s">
        <v>175</v>
      </c>
      <c r="C45" s="189" t="s">
        <v>176</v>
      </c>
      <c r="D45" s="180" t="s">
        <v>149</v>
      </c>
      <c r="E45" s="181">
        <v>1</v>
      </c>
      <c r="F45" s="182"/>
      <c r="G45" s="183">
        <f t="shared" si="0"/>
        <v>0</v>
      </c>
      <c r="H45" s="162"/>
      <c r="I45" s="161">
        <f t="shared" si="1"/>
        <v>0</v>
      </c>
      <c r="J45" s="162"/>
      <c r="K45" s="161">
        <f t="shared" si="2"/>
        <v>0</v>
      </c>
      <c r="L45" s="161">
        <v>15</v>
      </c>
      <c r="M45" s="161">
        <f t="shared" si="3"/>
        <v>0</v>
      </c>
      <c r="N45" s="161">
        <v>6.9999999999999999E-4</v>
      </c>
      <c r="O45" s="161">
        <f t="shared" si="4"/>
        <v>0</v>
      </c>
      <c r="P45" s="161">
        <v>0</v>
      </c>
      <c r="Q45" s="161">
        <f t="shared" si="5"/>
        <v>0</v>
      </c>
      <c r="R45" s="161"/>
      <c r="S45" s="161" t="s">
        <v>119</v>
      </c>
      <c r="T45" s="161" t="s">
        <v>119</v>
      </c>
      <c r="U45" s="161">
        <v>0.45200000000000001</v>
      </c>
      <c r="V45" s="161">
        <f t="shared" si="6"/>
        <v>0.45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126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21</v>
      </c>
      <c r="B46" s="179" t="s">
        <v>177</v>
      </c>
      <c r="C46" s="189" t="s">
        <v>178</v>
      </c>
      <c r="D46" s="180" t="s">
        <v>136</v>
      </c>
      <c r="E46" s="181">
        <v>3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0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119</v>
      </c>
      <c r="T46" s="161" t="s">
        <v>119</v>
      </c>
      <c r="U46" s="161">
        <v>0.17399999999999999</v>
      </c>
      <c r="V46" s="161">
        <f t="shared" si="6"/>
        <v>0.52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2">
        <v>22</v>
      </c>
      <c r="B47" s="173" t="s">
        <v>179</v>
      </c>
      <c r="C47" s="187" t="s">
        <v>180</v>
      </c>
      <c r="D47" s="174" t="s">
        <v>136</v>
      </c>
      <c r="E47" s="175">
        <v>1</v>
      </c>
      <c r="F47" s="176"/>
      <c r="G47" s="177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0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154</v>
      </c>
      <c r="T47" s="161" t="s">
        <v>155</v>
      </c>
      <c r="U47" s="161">
        <v>0</v>
      </c>
      <c r="V47" s="161">
        <f t="shared" si="6"/>
        <v>0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>
        <v>23</v>
      </c>
      <c r="B48" s="159" t="s">
        <v>181</v>
      </c>
      <c r="C48" s="190" t="s">
        <v>182</v>
      </c>
      <c r="D48" s="160" t="s">
        <v>0</v>
      </c>
      <c r="E48" s="184"/>
      <c r="F48" s="162"/>
      <c r="G48" s="161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119</v>
      </c>
      <c r="T48" s="161" t="s">
        <v>119</v>
      </c>
      <c r="U48" s="161">
        <v>0</v>
      </c>
      <c r="V48" s="161">
        <f t="shared" si="6"/>
        <v>0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183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66" t="s">
        <v>114</v>
      </c>
      <c r="B49" s="167" t="s">
        <v>71</v>
      </c>
      <c r="C49" s="186" t="s">
        <v>72</v>
      </c>
      <c r="D49" s="168"/>
      <c r="E49" s="169"/>
      <c r="F49" s="170"/>
      <c r="G49" s="171">
        <f>SUMIF(AG50:AG60,"&lt;&gt;NOR",G50:G60)</f>
        <v>0</v>
      </c>
      <c r="H49" s="165"/>
      <c r="I49" s="165">
        <f>SUM(I50:I60)</f>
        <v>0</v>
      </c>
      <c r="J49" s="165"/>
      <c r="K49" s="165">
        <f>SUM(K50:K60)</f>
        <v>0</v>
      </c>
      <c r="L49" s="165"/>
      <c r="M49" s="165">
        <f>SUM(M50:M60)</f>
        <v>0</v>
      </c>
      <c r="N49" s="165"/>
      <c r="O49" s="165">
        <f>SUM(O50:O60)</f>
        <v>0.06</v>
      </c>
      <c r="P49" s="165"/>
      <c r="Q49" s="165">
        <f>SUM(Q50:Q60)</f>
        <v>0</v>
      </c>
      <c r="R49" s="165"/>
      <c r="S49" s="165"/>
      <c r="T49" s="165"/>
      <c r="U49" s="165"/>
      <c r="V49" s="165">
        <f>SUM(V50:V60)</f>
        <v>12.360000000000001</v>
      </c>
      <c r="W49" s="165"/>
      <c r="AG49" t="s">
        <v>115</v>
      </c>
    </row>
    <row r="50" spans="1:60" outlineLevel="1" x14ac:dyDescent="0.2">
      <c r="A50" s="178">
        <v>24</v>
      </c>
      <c r="B50" s="179" t="s">
        <v>184</v>
      </c>
      <c r="C50" s="189" t="s">
        <v>185</v>
      </c>
      <c r="D50" s="180" t="s">
        <v>136</v>
      </c>
      <c r="E50" s="181">
        <v>15</v>
      </c>
      <c r="F50" s="182"/>
      <c r="G50" s="183">
        <f t="shared" ref="G50:G60" si="7">ROUND(E50*F50,2)</f>
        <v>0</v>
      </c>
      <c r="H50" s="162"/>
      <c r="I50" s="161">
        <f t="shared" ref="I50:I60" si="8">ROUND(E50*H50,2)</f>
        <v>0</v>
      </c>
      <c r="J50" s="162"/>
      <c r="K50" s="161">
        <f t="shared" ref="K50:K60" si="9">ROUND(E50*J50,2)</f>
        <v>0</v>
      </c>
      <c r="L50" s="161">
        <v>15</v>
      </c>
      <c r="M50" s="161">
        <f t="shared" ref="M50:M60" si="10">G50*(1+L50/100)</f>
        <v>0</v>
      </c>
      <c r="N50" s="161">
        <v>0</v>
      </c>
      <c r="O50" s="161">
        <f t="shared" ref="O50:O60" si="11">ROUND(E50*N50,2)</f>
        <v>0</v>
      </c>
      <c r="P50" s="161">
        <v>0</v>
      </c>
      <c r="Q50" s="161">
        <f t="shared" ref="Q50:Q60" si="12">ROUND(E50*P50,2)</f>
        <v>0</v>
      </c>
      <c r="R50" s="161"/>
      <c r="S50" s="161" t="s">
        <v>119</v>
      </c>
      <c r="T50" s="161" t="s">
        <v>119</v>
      </c>
      <c r="U50" s="161">
        <v>1.7899999999999999E-2</v>
      </c>
      <c r="V50" s="161">
        <f t="shared" ref="V50:V60" si="13">ROUND(E50*U50,2)</f>
        <v>0.27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172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8">
        <v>25</v>
      </c>
      <c r="B51" s="179" t="s">
        <v>186</v>
      </c>
      <c r="C51" s="189" t="s">
        <v>187</v>
      </c>
      <c r="D51" s="180" t="s">
        <v>136</v>
      </c>
      <c r="E51" s="181">
        <v>15</v>
      </c>
      <c r="F51" s="182"/>
      <c r="G51" s="183">
        <f t="shared" si="7"/>
        <v>0</v>
      </c>
      <c r="H51" s="162"/>
      <c r="I51" s="161">
        <f t="shared" si="8"/>
        <v>0</v>
      </c>
      <c r="J51" s="162"/>
      <c r="K51" s="161">
        <f t="shared" si="9"/>
        <v>0</v>
      </c>
      <c r="L51" s="161">
        <v>15</v>
      </c>
      <c r="M51" s="161">
        <f t="shared" si="10"/>
        <v>0</v>
      </c>
      <c r="N51" s="161">
        <v>0</v>
      </c>
      <c r="O51" s="161">
        <f t="shared" si="11"/>
        <v>0</v>
      </c>
      <c r="P51" s="161">
        <v>0</v>
      </c>
      <c r="Q51" s="161">
        <f t="shared" si="12"/>
        <v>0</v>
      </c>
      <c r="R51" s="161"/>
      <c r="S51" s="161" t="s">
        <v>119</v>
      </c>
      <c r="T51" s="161" t="s">
        <v>119</v>
      </c>
      <c r="U51" s="161">
        <v>7.6880000000000004E-2</v>
      </c>
      <c r="V51" s="161">
        <f t="shared" si="13"/>
        <v>1.1499999999999999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172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78">
        <v>26</v>
      </c>
      <c r="B52" s="179" t="s">
        <v>188</v>
      </c>
      <c r="C52" s="189" t="s">
        <v>189</v>
      </c>
      <c r="D52" s="180" t="s">
        <v>149</v>
      </c>
      <c r="E52" s="194">
        <v>6.5</v>
      </c>
      <c r="F52" s="182"/>
      <c r="G52" s="183">
        <f t="shared" si="7"/>
        <v>0</v>
      </c>
      <c r="H52" s="162"/>
      <c r="I52" s="161">
        <f t="shared" si="8"/>
        <v>0</v>
      </c>
      <c r="J52" s="162"/>
      <c r="K52" s="161">
        <f t="shared" si="9"/>
        <v>0</v>
      </c>
      <c r="L52" s="161">
        <v>15</v>
      </c>
      <c r="M52" s="161">
        <f t="shared" si="10"/>
        <v>0</v>
      </c>
      <c r="N52" s="161">
        <v>4.0099999999999997E-3</v>
      </c>
      <c r="O52" s="161">
        <f t="shared" si="11"/>
        <v>0.03</v>
      </c>
      <c r="P52" s="161">
        <v>0</v>
      </c>
      <c r="Q52" s="161">
        <f t="shared" si="12"/>
        <v>0</v>
      </c>
      <c r="R52" s="161"/>
      <c r="S52" s="161" t="s">
        <v>119</v>
      </c>
      <c r="T52" s="161" t="s">
        <v>119</v>
      </c>
      <c r="U52" s="161">
        <v>0.54290000000000005</v>
      </c>
      <c r="V52" s="161">
        <f t="shared" si="13"/>
        <v>3.53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27</v>
      </c>
      <c r="B53" s="179" t="s">
        <v>190</v>
      </c>
      <c r="C53" s="189" t="s">
        <v>191</v>
      </c>
      <c r="D53" s="180" t="s">
        <v>149</v>
      </c>
      <c r="E53" s="194">
        <v>5.5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5.2199999999999998E-3</v>
      </c>
      <c r="O53" s="161">
        <f t="shared" si="11"/>
        <v>0.03</v>
      </c>
      <c r="P53" s="161">
        <v>0</v>
      </c>
      <c r="Q53" s="161">
        <f t="shared" si="12"/>
        <v>0</v>
      </c>
      <c r="R53" s="161"/>
      <c r="S53" s="161" t="s">
        <v>119</v>
      </c>
      <c r="T53" s="161" t="s">
        <v>119</v>
      </c>
      <c r="U53" s="161">
        <v>0.63429999999999997</v>
      </c>
      <c r="V53" s="161">
        <f t="shared" si="13"/>
        <v>3.49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126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28</v>
      </c>
      <c r="B54" s="179" t="s">
        <v>192</v>
      </c>
      <c r="C54" s="189" t="s">
        <v>193</v>
      </c>
      <c r="D54" s="180" t="s">
        <v>136</v>
      </c>
      <c r="E54" s="181">
        <v>2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6.3000000000000003E-4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119</v>
      </c>
      <c r="T54" s="161" t="s">
        <v>119</v>
      </c>
      <c r="U54" s="161">
        <v>0.27200000000000002</v>
      </c>
      <c r="V54" s="161">
        <f t="shared" si="13"/>
        <v>0.54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29</v>
      </c>
      <c r="B55" s="179" t="s">
        <v>194</v>
      </c>
      <c r="C55" s="189" t="s">
        <v>195</v>
      </c>
      <c r="D55" s="180" t="s">
        <v>196</v>
      </c>
      <c r="E55" s="181">
        <v>3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1.48E-3</v>
      </c>
      <c r="O55" s="161">
        <f t="shared" si="11"/>
        <v>0</v>
      </c>
      <c r="P55" s="161">
        <v>0</v>
      </c>
      <c r="Q55" s="161">
        <f t="shared" si="12"/>
        <v>0</v>
      </c>
      <c r="R55" s="161"/>
      <c r="S55" s="161" t="s">
        <v>119</v>
      </c>
      <c r="T55" s="161" t="s">
        <v>119</v>
      </c>
      <c r="U55" s="161">
        <v>0.54</v>
      </c>
      <c r="V55" s="161">
        <f t="shared" si="13"/>
        <v>1.62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172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30</v>
      </c>
      <c r="B56" s="179" t="s">
        <v>197</v>
      </c>
      <c r="C56" s="189" t="s">
        <v>198</v>
      </c>
      <c r="D56" s="180" t="s">
        <v>136</v>
      </c>
      <c r="E56" s="181">
        <v>6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0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119</v>
      </c>
      <c r="T56" s="161" t="s">
        <v>119</v>
      </c>
      <c r="U56" s="161">
        <v>0.16500000000000001</v>
      </c>
      <c r="V56" s="161">
        <f t="shared" si="13"/>
        <v>0.99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31</v>
      </c>
      <c r="B57" s="179" t="s">
        <v>199</v>
      </c>
      <c r="C57" s="189" t="s">
        <v>200</v>
      </c>
      <c r="D57" s="180" t="s">
        <v>149</v>
      </c>
      <c r="E57" s="181">
        <v>6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1.8000000000000001E-4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119</v>
      </c>
      <c r="T57" s="161" t="s">
        <v>119</v>
      </c>
      <c r="U57" s="161">
        <v>6.7000000000000004E-2</v>
      </c>
      <c r="V57" s="161">
        <f t="shared" si="13"/>
        <v>0.4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32</v>
      </c>
      <c r="B58" s="179" t="s">
        <v>201</v>
      </c>
      <c r="C58" s="189" t="s">
        <v>202</v>
      </c>
      <c r="D58" s="180" t="s">
        <v>149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1.0000000000000001E-5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119</v>
      </c>
      <c r="T58" s="161" t="s">
        <v>119</v>
      </c>
      <c r="U58" s="161">
        <v>6.2E-2</v>
      </c>
      <c r="V58" s="161">
        <f t="shared" si="13"/>
        <v>0.37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2">
        <v>33</v>
      </c>
      <c r="B59" s="173" t="s">
        <v>71</v>
      </c>
      <c r="C59" s="187" t="s">
        <v>203</v>
      </c>
      <c r="D59" s="174" t="s">
        <v>149</v>
      </c>
      <c r="E59" s="175">
        <v>6</v>
      </c>
      <c r="F59" s="176"/>
      <c r="G59" s="177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154</v>
      </c>
      <c r="T59" s="161" t="s">
        <v>161</v>
      </c>
      <c r="U59" s="161">
        <v>0</v>
      </c>
      <c r="V59" s="161">
        <f t="shared" si="13"/>
        <v>0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120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>
        <v>34</v>
      </c>
      <c r="B60" s="159" t="s">
        <v>204</v>
      </c>
      <c r="C60" s="190" t="s">
        <v>205</v>
      </c>
      <c r="D60" s="160" t="s">
        <v>0</v>
      </c>
      <c r="E60" s="184"/>
      <c r="F60" s="162"/>
      <c r="G60" s="161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0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119</v>
      </c>
      <c r="T60" s="161" t="s">
        <v>119</v>
      </c>
      <c r="U60" s="161">
        <v>0</v>
      </c>
      <c r="V60" s="161">
        <f t="shared" si="13"/>
        <v>0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183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x14ac:dyDescent="0.2">
      <c r="A61" s="166" t="s">
        <v>114</v>
      </c>
      <c r="B61" s="167" t="s">
        <v>73</v>
      </c>
      <c r="C61" s="186" t="s">
        <v>74</v>
      </c>
      <c r="D61" s="168"/>
      <c r="E61" s="169"/>
      <c r="F61" s="170"/>
      <c r="G61" s="171">
        <f>SUMIF(AG62:AG65,"&lt;&gt;NOR",G62:G65)</f>
        <v>0</v>
      </c>
      <c r="H61" s="165"/>
      <c r="I61" s="165">
        <f>SUM(I62:I65)</f>
        <v>0</v>
      </c>
      <c r="J61" s="165"/>
      <c r="K61" s="165">
        <f>SUM(K62:K65)</f>
        <v>0</v>
      </c>
      <c r="L61" s="165"/>
      <c r="M61" s="165">
        <f>SUM(M62:M65)</f>
        <v>0</v>
      </c>
      <c r="N61" s="165"/>
      <c r="O61" s="165">
        <f>SUM(O62:O65)</f>
        <v>0</v>
      </c>
      <c r="P61" s="165"/>
      <c r="Q61" s="165">
        <f>SUM(Q62:Q65)</f>
        <v>0</v>
      </c>
      <c r="R61" s="165"/>
      <c r="S61" s="165"/>
      <c r="T61" s="165"/>
      <c r="U61" s="165"/>
      <c r="V61" s="165">
        <f>SUM(V62:V65)</f>
        <v>0.2</v>
      </c>
      <c r="W61" s="165"/>
      <c r="AG61" t="s">
        <v>115</v>
      </c>
    </row>
    <row r="62" spans="1:60" outlineLevel="1" x14ac:dyDescent="0.2">
      <c r="A62" s="178">
        <v>35</v>
      </c>
      <c r="B62" s="179" t="s">
        <v>206</v>
      </c>
      <c r="C62" s="189" t="s">
        <v>207</v>
      </c>
      <c r="D62" s="180" t="s">
        <v>149</v>
      </c>
      <c r="E62" s="181">
        <v>1.5</v>
      </c>
      <c r="F62" s="182"/>
      <c r="G62" s="183">
        <f>ROUND(E62*F62,2)</f>
        <v>0</v>
      </c>
      <c r="H62" s="162"/>
      <c r="I62" s="161">
        <f>ROUND(E62*H62,2)</f>
        <v>0</v>
      </c>
      <c r="J62" s="162"/>
      <c r="K62" s="161">
        <f>ROUND(E62*J62,2)</f>
        <v>0</v>
      </c>
      <c r="L62" s="161">
        <v>15</v>
      </c>
      <c r="M62" s="161">
        <f>G62*(1+L62/100)</f>
        <v>0</v>
      </c>
      <c r="N62" s="161">
        <v>0</v>
      </c>
      <c r="O62" s="161">
        <f>ROUND(E62*N62,2)</f>
        <v>0</v>
      </c>
      <c r="P62" s="161">
        <v>0</v>
      </c>
      <c r="Q62" s="161">
        <f>ROUND(E62*P62,2)</f>
        <v>0</v>
      </c>
      <c r="R62" s="161"/>
      <c r="S62" s="161" t="s">
        <v>119</v>
      </c>
      <c r="T62" s="161" t="s">
        <v>155</v>
      </c>
      <c r="U62" s="161">
        <v>0.13300000000000001</v>
      </c>
      <c r="V62" s="161">
        <f>ROUND(E62*U62,2)</f>
        <v>0.2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126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78">
        <v>36</v>
      </c>
      <c r="B63" s="179" t="s">
        <v>73</v>
      </c>
      <c r="C63" s="189" t="s">
        <v>208</v>
      </c>
      <c r="D63" s="180" t="s">
        <v>158</v>
      </c>
      <c r="E63" s="181">
        <v>1</v>
      </c>
      <c r="F63" s="182"/>
      <c r="G63" s="183">
        <f>ROUND(E63*F63,2)</f>
        <v>0</v>
      </c>
      <c r="H63" s="162"/>
      <c r="I63" s="161">
        <f>ROUND(E63*H63,2)</f>
        <v>0</v>
      </c>
      <c r="J63" s="162"/>
      <c r="K63" s="161">
        <f>ROUND(E63*J63,2)</f>
        <v>0</v>
      </c>
      <c r="L63" s="161">
        <v>15</v>
      </c>
      <c r="M63" s="161">
        <f>G63*(1+L63/100)</f>
        <v>0</v>
      </c>
      <c r="N63" s="161">
        <v>0</v>
      </c>
      <c r="O63" s="161">
        <f>ROUND(E63*N63,2)</f>
        <v>0</v>
      </c>
      <c r="P63" s="161">
        <v>0</v>
      </c>
      <c r="Q63" s="161">
        <f>ROUND(E63*P63,2)</f>
        <v>0</v>
      </c>
      <c r="R63" s="161"/>
      <c r="S63" s="161" t="s">
        <v>154</v>
      </c>
      <c r="T63" s="161" t="s">
        <v>161</v>
      </c>
      <c r="U63" s="161">
        <v>0</v>
      </c>
      <c r="V63" s="161">
        <f>ROUND(E63*U63,2)</f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120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2">
        <v>37</v>
      </c>
      <c r="B64" s="173" t="s">
        <v>209</v>
      </c>
      <c r="C64" s="187" t="s">
        <v>210</v>
      </c>
      <c r="D64" s="174" t="s">
        <v>158</v>
      </c>
      <c r="E64" s="175">
        <v>1</v>
      </c>
      <c r="F64" s="176"/>
      <c r="G64" s="177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154</v>
      </c>
      <c r="T64" s="161" t="s">
        <v>161</v>
      </c>
      <c r="U64" s="161">
        <v>0</v>
      </c>
      <c r="V64" s="161">
        <f>ROUND(E64*U64,2)</f>
        <v>0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120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>
        <v>38</v>
      </c>
      <c r="B65" s="159" t="s">
        <v>211</v>
      </c>
      <c r="C65" s="190" t="s">
        <v>212</v>
      </c>
      <c r="D65" s="160" t="s">
        <v>0</v>
      </c>
      <c r="E65" s="184"/>
      <c r="F65" s="162"/>
      <c r="G65" s="161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119</v>
      </c>
      <c r="T65" s="161" t="s">
        <v>119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183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x14ac:dyDescent="0.2">
      <c r="A66" s="166" t="s">
        <v>114</v>
      </c>
      <c r="B66" s="167" t="s">
        <v>75</v>
      </c>
      <c r="C66" s="186" t="s">
        <v>76</v>
      </c>
      <c r="D66" s="168"/>
      <c r="E66" s="169"/>
      <c r="F66" s="170"/>
      <c r="G66" s="171">
        <f>SUMIF(AG67:AG84,"&lt;&gt;NOR",G67:G84)</f>
        <v>0</v>
      </c>
      <c r="H66" s="165"/>
      <c r="I66" s="165">
        <f>SUM(I67:I84)</f>
        <v>0</v>
      </c>
      <c r="J66" s="165"/>
      <c r="K66" s="165">
        <f>SUM(K67:K84)</f>
        <v>0</v>
      </c>
      <c r="L66" s="165"/>
      <c r="M66" s="165">
        <f>SUM(M67:M84)</f>
        <v>0</v>
      </c>
      <c r="N66" s="165"/>
      <c r="O66" s="165">
        <f>SUM(O67:O84)</f>
        <v>0</v>
      </c>
      <c r="P66" s="165"/>
      <c r="Q66" s="165">
        <f>SUM(Q67:Q84)</f>
        <v>0</v>
      </c>
      <c r="R66" s="165"/>
      <c r="S66" s="165"/>
      <c r="T66" s="165"/>
      <c r="U66" s="165"/>
      <c r="V66" s="165">
        <f>SUM(V67:V84)</f>
        <v>8.6</v>
      </c>
      <c r="W66" s="165"/>
      <c r="AG66" t="s">
        <v>115</v>
      </c>
    </row>
    <row r="67" spans="1:60" outlineLevel="1" x14ac:dyDescent="0.2">
      <c r="A67" s="178">
        <v>39</v>
      </c>
      <c r="B67" s="179" t="s">
        <v>213</v>
      </c>
      <c r="C67" s="189" t="s">
        <v>214</v>
      </c>
      <c r="D67" s="180" t="s">
        <v>215</v>
      </c>
      <c r="E67" s="181">
        <v>1</v>
      </c>
      <c r="F67" s="182"/>
      <c r="G67" s="183">
        <f t="shared" ref="G67:G84" si="14">ROUND(E67*F67,2)</f>
        <v>0</v>
      </c>
      <c r="H67" s="162"/>
      <c r="I67" s="161">
        <f t="shared" ref="I67:I84" si="15">ROUND(E67*H67,2)</f>
        <v>0</v>
      </c>
      <c r="J67" s="162"/>
      <c r="K67" s="161">
        <f t="shared" ref="K67:K84" si="16">ROUND(E67*J67,2)</f>
        <v>0</v>
      </c>
      <c r="L67" s="161">
        <v>15</v>
      </c>
      <c r="M67" s="161">
        <f t="shared" ref="M67:M84" si="17">G67*(1+L67/100)</f>
        <v>0</v>
      </c>
      <c r="N67" s="161">
        <v>1.41E-3</v>
      </c>
      <c r="O67" s="161">
        <f t="shared" ref="O67:O84" si="18">ROUND(E67*N67,2)</f>
        <v>0</v>
      </c>
      <c r="P67" s="161">
        <v>0</v>
      </c>
      <c r="Q67" s="161">
        <f t="shared" ref="Q67:Q84" si="19">ROUND(E67*P67,2)</f>
        <v>0</v>
      </c>
      <c r="R67" s="161"/>
      <c r="S67" s="161" t="s">
        <v>119</v>
      </c>
      <c r="T67" s="161" t="s">
        <v>119</v>
      </c>
      <c r="U67" s="161">
        <v>1.575</v>
      </c>
      <c r="V67" s="161">
        <f t="shared" ref="V67:V84" si="20">ROUND(E67*U67,2)</f>
        <v>1.58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120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ht="22.5" outlineLevel="1" x14ac:dyDescent="0.2">
      <c r="A68" s="178">
        <v>40</v>
      </c>
      <c r="B68" s="179" t="s">
        <v>216</v>
      </c>
      <c r="C68" s="189" t="s">
        <v>294</v>
      </c>
      <c r="D68" s="180" t="s">
        <v>215</v>
      </c>
      <c r="E68" s="181">
        <v>1</v>
      </c>
      <c r="F68" s="182"/>
      <c r="G68" s="183">
        <f t="shared" si="14"/>
        <v>0</v>
      </c>
      <c r="H68" s="162"/>
      <c r="I68" s="161">
        <f t="shared" si="15"/>
        <v>0</v>
      </c>
      <c r="J68" s="162"/>
      <c r="K68" s="161">
        <f t="shared" si="16"/>
        <v>0</v>
      </c>
      <c r="L68" s="161">
        <v>15</v>
      </c>
      <c r="M68" s="161">
        <f t="shared" si="17"/>
        <v>0</v>
      </c>
      <c r="N68" s="161">
        <v>4.8999999999999998E-4</v>
      </c>
      <c r="O68" s="161">
        <f t="shared" si="18"/>
        <v>0</v>
      </c>
      <c r="P68" s="161">
        <v>0</v>
      </c>
      <c r="Q68" s="161">
        <f t="shared" si="19"/>
        <v>0</v>
      </c>
      <c r="R68" s="161"/>
      <c r="S68" s="161" t="s">
        <v>119</v>
      </c>
      <c r="T68" s="161" t="s">
        <v>119</v>
      </c>
      <c r="U68" s="161">
        <v>3.6</v>
      </c>
      <c r="V68" s="161">
        <f t="shared" si="20"/>
        <v>3.6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120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ht="22.5" outlineLevel="1" x14ac:dyDescent="0.2">
      <c r="A69" s="178"/>
      <c r="B69" s="179" t="s">
        <v>303</v>
      </c>
      <c r="C69" s="189" t="s">
        <v>295</v>
      </c>
      <c r="D69" s="180" t="s">
        <v>215</v>
      </c>
      <c r="E69" s="181">
        <v>1</v>
      </c>
      <c r="F69" s="182"/>
      <c r="G69" s="183">
        <f t="shared" si="14"/>
        <v>0</v>
      </c>
      <c r="H69" s="162"/>
      <c r="I69" s="161">
        <f t="shared" si="15"/>
        <v>0</v>
      </c>
      <c r="J69" s="162"/>
      <c r="K69" s="161">
        <f t="shared" si="16"/>
        <v>0</v>
      </c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217</v>
      </c>
      <c r="C70" s="189" t="s">
        <v>218</v>
      </c>
      <c r="D70" s="180" t="s">
        <v>215</v>
      </c>
      <c r="E70" s="181">
        <v>3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8.0000000000000007E-5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119</v>
      </c>
      <c r="T70" s="161" t="s">
        <v>119</v>
      </c>
      <c r="U70" s="161">
        <v>0.28999999999999998</v>
      </c>
      <c r="V70" s="161">
        <f t="shared" si="20"/>
        <v>0.87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172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219</v>
      </c>
      <c r="C71" s="189" t="s">
        <v>293</v>
      </c>
      <c r="D71" s="180" t="s">
        <v>215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1.2E-4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119</v>
      </c>
      <c r="T71" s="161" t="s">
        <v>119</v>
      </c>
      <c r="U71" s="161">
        <v>0.51700000000000002</v>
      </c>
      <c r="V71" s="161">
        <f t="shared" si="20"/>
        <v>0.52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220</v>
      </c>
      <c r="C72" s="189" t="s">
        <v>304</v>
      </c>
      <c r="D72" s="180" t="s">
        <v>136</v>
      </c>
      <c r="E72" s="181">
        <v>2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1.8000000000000001E-4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119</v>
      </c>
      <c r="T72" s="161" t="s">
        <v>119</v>
      </c>
      <c r="U72" s="161">
        <v>0.52200000000000002</v>
      </c>
      <c r="V72" s="161">
        <f t="shared" si="20"/>
        <v>1.04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120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221</v>
      </c>
      <c r="C73" s="189" t="s">
        <v>222</v>
      </c>
      <c r="D73" s="180" t="s">
        <v>136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4.0999999999999999E-4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119</v>
      </c>
      <c r="T73" s="161" t="s">
        <v>119</v>
      </c>
      <c r="U73" s="161">
        <v>0.246</v>
      </c>
      <c r="V73" s="161">
        <f t="shared" si="20"/>
        <v>0.25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223</v>
      </c>
      <c r="C74" s="189" t="s">
        <v>224</v>
      </c>
      <c r="D74" s="180" t="s">
        <v>136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2.7999999999999998E-4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119</v>
      </c>
      <c r="T74" s="161" t="s">
        <v>119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225</v>
      </c>
      <c r="C75" s="189" t="s">
        <v>226</v>
      </c>
      <c r="D75" s="180" t="s">
        <v>136</v>
      </c>
      <c r="E75" s="181">
        <v>2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2.0000000000000001E-4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119</v>
      </c>
      <c r="T75" s="161" t="s">
        <v>119</v>
      </c>
      <c r="U75" s="161">
        <v>0.246</v>
      </c>
      <c r="V75" s="161">
        <f t="shared" si="20"/>
        <v>0.49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78">
        <v>47</v>
      </c>
      <c r="B76" s="179" t="s">
        <v>227</v>
      </c>
      <c r="C76" s="189" t="s">
        <v>296</v>
      </c>
      <c r="D76" s="180" t="s">
        <v>158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0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154</v>
      </c>
      <c r="T76" s="161" t="s">
        <v>161</v>
      </c>
      <c r="U76" s="161">
        <v>0</v>
      </c>
      <c r="V76" s="161">
        <f t="shared" si="20"/>
        <v>0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120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78">
        <v>48</v>
      </c>
      <c r="B77" s="179" t="s">
        <v>228</v>
      </c>
      <c r="C77" s="189" t="s">
        <v>286</v>
      </c>
      <c r="D77" s="180" t="s">
        <v>136</v>
      </c>
      <c r="E77" s="181">
        <v>1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154</v>
      </c>
      <c r="T77" s="161" t="s">
        <v>155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49</v>
      </c>
      <c r="B78" s="179" t="s">
        <v>229</v>
      </c>
      <c r="C78" s="189" t="s">
        <v>302</v>
      </c>
      <c r="D78" s="180" t="s">
        <v>136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154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120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230</v>
      </c>
      <c r="C79" s="189" t="s">
        <v>231</v>
      </c>
      <c r="D79" s="180" t="s">
        <v>136</v>
      </c>
      <c r="E79" s="181">
        <v>3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154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120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232</v>
      </c>
      <c r="C80" s="189" t="s">
        <v>233</v>
      </c>
      <c r="D80" s="180" t="s">
        <v>136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154</v>
      </c>
      <c r="T80" s="161" t="s">
        <v>155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120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229</v>
      </c>
      <c r="C81" s="189" t="s">
        <v>299</v>
      </c>
      <c r="D81" s="180" t="s">
        <v>136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1.8000000000000001E-4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154</v>
      </c>
      <c r="T81" s="161" t="s">
        <v>155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234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229</v>
      </c>
      <c r="C82" s="189" t="s">
        <v>297</v>
      </c>
      <c r="D82" s="180" t="s">
        <v>136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154</v>
      </c>
      <c r="T82" s="161" t="s">
        <v>155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234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33.75" outlineLevel="1" x14ac:dyDescent="0.2">
      <c r="A83" s="172">
        <v>54</v>
      </c>
      <c r="B83" s="173" t="s">
        <v>229</v>
      </c>
      <c r="C83" s="187" t="s">
        <v>298</v>
      </c>
      <c r="D83" s="174" t="s">
        <v>136</v>
      </c>
      <c r="E83" s="175">
        <v>1</v>
      </c>
      <c r="F83" s="176"/>
      <c r="G83" s="177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154</v>
      </c>
      <c r="T83" s="161" t="s">
        <v>155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>
        <v>55</v>
      </c>
      <c r="B84" s="159" t="s">
        <v>235</v>
      </c>
      <c r="C84" s="190" t="s">
        <v>236</v>
      </c>
      <c r="D84" s="160" t="s">
        <v>0</v>
      </c>
      <c r="E84" s="184"/>
      <c r="F84" s="162"/>
      <c r="G84" s="161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119</v>
      </c>
      <c r="T84" s="161" t="s">
        <v>119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183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x14ac:dyDescent="0.2">
      <c r="A85" s="166" t="s">
        <v>114</v>
      </c>
      <c r="B85" s="167" t="s">
        <v>77</v>
      </c>
      <c r="C85" s="186" t="s">
        <v>78</v>
      </c>
      <c r="D85" s="168"/>
      <c r="E85" s="169"/>
      <c r="F85" s="170"/>
      <c r="G85" s="171">
        <f>SUMIF(AG86:AG86,"&lt;&gt;NOR",G86:G86)</f>
        <v>0</v>
      </c>
      <c r="H85" s="165"/>
      <c r="I85" s="165">
        <f>SUM(I86:I86)</f>
        <v>0</v>
      </c>
      <c r="J85" s="165"/>
      <c r="K85" s="165">
        <f>SUM(K86:K86)</f>
        <v>0</v>
      </c>
      <c r="L85" s="165"/>
      <c r="M85" s="165">
        <f>SUM(M86:M86)</f>
        <v>0</v>
      </c>
      <c r="N85" s="165"/>
      <c r="O85" s="165">
        <f>SUM(O86:O86)</f>
        <v>0</v>
      </c>
      <c r="P85" s="165"/>
      <c r="Q85" s="165">
        <f>SUM(Q86:Q86)</f>
        <v>0</v>
      </c>
      <c r="R85" s="165"/>
      <c r="S85" s="165"/>
      <c r="T85" s="165"/>
      <c r="U85" s="165"/>
      <c r="V85" s="165">
        <f>SUM(V86:V86)</f>
        <v>0</v>
      </c>
      <c r="W85" s="165"/>
      <c r="AG85" t="s">
        <v>115</v>
      </c>
    </row>
    <row r="86" spans="1:60" ht="22.5" outlineLevel="1" x14ac:dyDescent="0.2">
      <c r="A86" s="178">
        <v>56</v>
      </c>
      <c r="B86" s="179" t="s">
        <v>237</v>
      </c>
      <c r="C86" s="189" t="s">
        <v>287</v>
      </c>
      <c r="D86" s="180" t="s">
        <v>136</v>
      </c>
      <c r="E86" s="181">
        <v>2</v>
      </c>
      <c r="F86" s="182"/>
      <c r="G86" s="183">
        <f>ROUND(E86*F86,2)</f>
        <v>0</v>
      </c>
      <c r="H86" s="162"/>
      <c r="I86" s="161">
        <f>ROUND(E86*H86,2)</f>
        <v>0</v>
      </c>
      <c r="J86" s="162"/>
      <c r="K86" s="161">
        <f>ROUND(E86*J86,2)</f>
        <v>0</v>
      </c>
      <c r="L86" s="161">
        <v>15</v>
      </c>
      <c r="M86" s="161">
        <f>G86*(1+L86/100)</f>
        <v>0</v>
      </c>
      <c r="N86" s="161">
        <v>0</v>
      </c>
      <c r="O86" s="161">
        <f>ROUND(E86*N86,2)</f>
        <v>0</v>
      </c>
      <c r="P86" s="161">
        <v>0</v>
      </c>
      <c r="Q86" s="161">
        <f>ROUND(E86*P86,2)</f>
        <v>0</v>
      </c>
      <c r="R86" s="161"/>
      <c r="S86" s="161" t="s">
        <v>154</v>
      </c>
      <c r="T86" s="161" t="s">
        <v>155</v>
      </c>
      <c r="U86" s="161">
        <v>0</v>
      </c>
      <c r="V86" s="161">
        <f>ROUND(E86*U86,2)</f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238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114</v>
      </c>
      <c r="B87" s="167" t="s">
        <v>79</v>
      </c>
      <c r="C87" s="186" t="s">
        <v>80</v>
      </c>
      <c r="D87" s="168"/>
      <c r="E87" s="169"/>
      <c r="F87" s="170"/>
      <c r="G87" s="171">
        <f>SUMIF(AG88:AG95,"&lt;&gt;NOR",G88:G95)</f>
        <v>0</v>
      </c>
      <c r="H87" s="165"/>
      <c r="I87" s="165">
        <f>SUM(I88:I95)</f>
        <v>0</v>
      </c>
      <c r="J87" s="165"/>
      <c r="K87" s="165">
        <f>SUM(K88:K95)</f>
        <v>0</v>
      </c>
      <c r="L87" s="165"/>
      <c r="M87" s="165">
        <f>SUM(M88:M95)</f>
        <v>0</v>
      </c>
      <c r="N87" s="165"/>
      <c r="O87" s="165">
        <f>SUM(O88:O95)</f>
        <v>0.02</v>
      </c>
      <c r="P87" s="165"/>
      <c r="Q87" s="165">
        <f>SUM(Q88:Q95)</f>
        <v>0</v>
      </c>
      <c r="R87" s="165"/>
      <c r="S87" s="165"/>
      <c r="T87" s="165"/>
      <c r="U87" s="165"/>
      <c r="V87" s="165">
        <f>SUM(V88:V95)</f>
        <v>3.7800000000000002</v>
      </c>
      <c r="W87" s="165"/>
      <c r="AG87" t="s">
        <v>115</v>
      </c>
    </row>
    <row r="88" spans="1:60" outlineLevel="1" x14ac:dyDescent="0.2">
      <c r="A88" s="172">
        <v>57</v>
      </c>
      <c r="B88" s="173" t="s">
        <v>239</v>
      </c>
      <c r="C88" s="187" t="s">
        <v>240</v>
      </c>
      <c r="D88" s="174" t="s">
        <v>118</v>
      </c>
      <c r="E88" s="175">
        <v>3.1960000000000002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119</v>
      </c>
      <c r="T88" s="161" t="s">
        <v>119</v>
      </c>
      <c r="U88" s="161">
        <v>0.33100000000000002</v>
      </c>
      <c r="V88" s="161">
        <f>ROUND(E88*U88,2)</f>
        <v>1.06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172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241</v>
      </c>
      <c r="D89" s="163"/>
      <c r="E89" s="164">
        <v>3.1960000000000002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122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8">
        <v>58</v>
      </c>
      <c r="B90" s="179" t="s">
        <v>242</v>
      </c>
      <c r="C90" s="189" t="s">
        <v>243</v>
      </c>
      <c r="D90" s="180" t="s">
        <v>118</v>
      </c>
      <c r="E90" s="181">
        <v>3.1960000000000002</v>
      </c>
      <c r="F90" s="182"/>
      <c r="G90" s="183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2.5000000000000001E-3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244</v>
      </c>
      <c r="T90" s="161" t="s">
        <v>244</v>
      </c>
      <c r="U90" s="161">
        <v>0.85</v>
      </c>
      <c r="V90" s="161">
        <f>ROUND(E90*U90,2)</f>
        <v>2.72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2">
        <v>59</v>
      </c>
      <c r="B91" s="173" t="s">
        <v>245</v>
      </c>
      <c r="C91" s="187" t="s">
        <v>288</v>
      </c>
      <c r="D91" s="174" t="s">
        <v>118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4.0000000000000002E-4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119</v>
      </c>
      <c r="T91" s="161" t="s">
        <v>119</v>
      </c>
      <c r="U91" s="161">
        <v>0</v>
      </c>
      <c r="V91" s="161">
        <f>ROUND(E91*U91,2)</f>
        <v>0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172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241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2">
        <v>60</v>
      </c>
      <c r="B93" s="173" t="s">
        <v>246</v>
      </c>
      <c r="C93" s="187" t="s">
        <v>289</v>
      </c>
      <c r="D93" s="174" t="s">
        <v>118</v>
      </c>
      <c r="E93" s="175">
        <v>3.5156000000000001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1.5399999999999999E-3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154</v>
      </c>
      <c r="T93" s="161" t="s">
        <v>161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120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247</v>
      </c>
      <c r="D94" s="163"/>
      <c r="E94" s="164">
        <v>3.5156000000000001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>
        <v>61</v>
      </c>
      <c r="B95" s="159" t="s">
        <v>248</v>
      </c>
      <c r="C95" s="190" t="s">
        <v>249</v>
      </c>
      <c r="D95" s="160" t="s">
        <v>0</v>
      </c>
      <c r="E95" s="184"/>
      <c r="F95" s="162"/>
      <c r="G95" s="161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0</v>
      </c>
      <c r="O95" s="161">
        <f>ROUND(E95*N95,2)</f>
        <v>0</v>
      </c>
      <c r="P95" s="161">
        <v>0</v>
      </c>
      <c r="Q95" s="161">
        <f>ROUND(E95*P95,2)</f>
        <v>0</v>
      </c>
      <c r="R95" s="161"/>
      <c r="S95" s="161" t="s">
        <v>119</v>
      </c>
      <c r="T95" s="161" t="s">
        <v>119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183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x14ac:dyDescent="0.2">
      <c r="A96" s="166" t="s">
        <v>114</v>
      </c>
      <c r="B96" s="167" t="s">
        <v>81</v>
      </c>
      <c r="C96" s="186" t="s">
        <v>82</v>
      </c>
      <c r="D96" s="168"/>
      <c r="E96" s="169"/>
      <c r="F96" s="170"/>
      <c r="G96" s="171">
        <f>SUMIF(AG97:AG104,"&lt;&gt;NOR",G97:G104)</f>
        <v>0</v>
      </c>
      <c r="H96" s="165"/>
      <c r="I96" s="165">
        <f>SUM(I97:I104)</f>
        <v>0</v>
      </c>
      <c r="J96" s="165"/>
      <c r="K96" s="165">
        <f>SUM(K97:K104)</f>
        <v>0</v>
      </c>
      <c r="L96" s="165"/>
      <c r="M96" s="165">
        <f>SUM(M97:M104)</f>
        <v>0</v>
      </c>
      <c r="N96" s="165"/>
      <c r="O96" s="165">
        <f>SUM(O97:O104)</f>
        <v>1.61</v>
      </c>
      <c r="P96" s="165"/>
      <c r="Q96" s="165">
        <f>SUM(Q97:Q104)</f>
        <v>0</v>
      </c>
      <c r="R96" s="165"/>
      <c r="S96" s="165"/>
      <c r="T96" s="165"/>
      <c r="U96" s="165"/>
      <c r="V96" s="165">
        <f>SUM(V97:V104)</f>
        <v>34.15</v>
      </c>
      <c r="W96" s="165"/>
      <c r="AG96" t="s">
        <v>115</v>
      </c>
    </row>
    <row r="97" spans="1:60" ht="22.5" outlineLevel="1" x14ac:dyDescent="0.2">
      <c r="A97" s="172">
        <v>62</v>
      </c>
      <c r="B97" s="173" t="s">
        <v>250</v>
      </c>
      <c r="C97" s="187" t="s">
        <v>290</v>
      </c>
      <c r="D97" s="174" t="s">
        <v>118</v>
      </c>
      <c r="E97" s="175">
        <v>24</v>
      </c>
      <c r="F97" s="176"/>
      <c r="G97" s="177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2.9999999999999997E-4</v>
      </c>
      <c r="O97" s="161">
        <f>ROUND(E97*N97,2)</f>
        <v>0.01</v>
      </c>
      <c r="P97" s="161">
        <v>0</v>
      </c>
      <c r="Q97" s="161">
        <f>ROUND(E97*P97,2)</f>
        <v>0</v>
      </c>
      <c r="R97" s="161"/>
      <c r="S97" s="161" t="s">
        <v>119</v>
      </c>
      <c r="T97" s="161" t="s">
        <v>119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172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8" t="s">
        <v>251</v>
      </c>
      <c r="D98" s="163"/>
      <c r="E98" s="164">
        <v>24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122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2">
        <v>63</v>
      </c>
      <c r="B99" s="173" t="s">
        <v>252</v>
      </c>
      <c r="C99" s="187" t="s">
        <v>253</v>
      </c>
      <c r="D99" s="174" t="s">
        <v>118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5.5800000000000002E-2</v>
      </c>
      <c r="O99" s="161">
        <f>ROUND(E99*N99,2)</f>
        <v>1.34</v>
      </c>
      <c r="P99" s="161">
        <v>0</v>
      </c>
      <c r="Q99" s="161">
        <f>ROUND(E99*P99,2)</f>
        <v>0</v>
      </c>
      <c r="R99" s="161"/>
      <c r="S99" s="161" t="s">
        <v>119</v>
      </c>
      <c r="T99" s="161" t="s">
        <v>119</v>
      </c>
      <c r="U99" s="161">
        <v>1.3480000000000001</v>
      </c>
      <c r="V99" s="161">
        <f>ROUND(E99*U99,2)</f>
        <v>32.35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251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122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78">
        <v>64</v>
      </c>
      <c r="B101" s="179" t="s">
        <v>254</v>
      </c>
      <c r="C101" s="189" t="s">
        <v>255</v>
      </c>
      <c r="D101" s="180" t="s">
        <v>149</v>
      </c>
      <c r="E101" s="181">
        <v>15</v>
      </c>
      <c r="F101" s="182"/>
      <c r="G101" s="183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119</v>
      </c>
      <c r="T101" s="161" t="s">
        <v>119</v>
      </c>
      <c r="U101" s="161">
        <v>0.12</v>
      </c>
      <c r="V101" s="161">
        <f>ROUND(E101*U101,2)</f>
        <v>1.8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65</v>
      </c>
      <c r="B102" s="173" t="s">
        <v>256</v>
      </c>
      <c r="C102" s="187" t="s">
        <v>291</v>
      </c>
      <c r="D102" s="174" t="s">
        <v>118</v>
      </c>
      <c r="E102" s="175">
        <v>26.4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0.01</v>
      </c>
      <c r="O102" s="161">
        <f>ROUND(E102*N102,2)</f>
        <v>0.26</v>
      </c>
      <c r="P102" s="161">
        <v>0</v>
      </c>
      <c r="Q102" s="161">
        <f>ROUND(E102*P102,2)</f>
        <v>0</v>
      </c>
      <c r="R102" s="161" t="s">
        <v>257</v>
      </c>
      <c r="S102" s="161" t="s">
        <v>119</v>
      </c>
      <c r="T102" s="161" t="s">
        <v>155</v>
      </c>
      <c r="U102" s="161">
        <v>0</v>
      </c>
      <c r="V102" s="161">
        <f>ROUND(E102*U102,2)</f>
        <v>0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238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307</v>
      </c>
      <c r="D103" s="163"/>
      <c r="E103" s="164">
        <v>26.4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>
        <v>66</v>
      </c>
      <c r="B104" s="159" t="s">
        <v>258</v>
      </c>
      <c r="C104" s="190" t="s">
        <v>259</v>
      </c>
      <c r="D104" s="160" t="s">
        <v>0</v>
      </c>
      <c r="E104" s="184"/>
      <c r="F104" s="162"/>
      <c r="G104" s="161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119</v>
      </c>
      <c r="T104" s="161" t="s">
        <v>119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183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x14ac:dyDescent="0.2">
      <c r="A105" s="166" t="s">
        <v>114</v>
      </c>
      <c r="B105" s="167" t="s">
        <v>83</v>
      </c>
      <c r="C105" s="186" t="s">
        <v>84</v>
      </c>
      <c r="D105" s="168"/>
      <c r="E105" s="169"/>
      <c r="F105" s="170"/>
      <c r="G105" s="171">
        <f>SUMIF(AG106:AG106,"&lt;&gt;NOR",G106:G106)</f>
        <v>0</v>
      </c>
      <c r="H105" s="165"/>
      <c r="I105" s="165">
        <f>SUM(I106:I106)</f>
        <v>0</v>
      </c>
      <c r="J105" s="165"/>
      <c r="K105" s="165">
        <f>SUM(K106:K106)</f>
        <v>0</v>
      </c>
      <c r="L105" s="165"/>
      <c r="M105" s="165">
        <f>SUM(M106:M106)</f>
        <v>0</v>
      </c>
      <c r="N105" s="165"/>
      <c r="O105" s="165">
        <f>SUM(O106:O106)</f>
        <v>0</v>
      </c>
      <c r="P105" s="165"/>
      <c r="Q105" s="165">
        <f>SUM(Q106:Q106)</f>
        <v>0</v>
      </c>
      <c r="R105" s="165"/>
      <c r="S105" s="165"/>
      <c r="T105" s="165"/>
      <c r="U105" s="165"/>
      <c r="V105" s="165">
        <f>SUM(V106:V106)</f>
        <v>0</v>
      </c>
      <c r="W105" s="165"/>
      <c r="AG105" t="s">
        <v>115</v>
      </c>
    </row>
    <row r="106" spans="1:60" outlineLevel="1" x14ac:dyDescent="0.2">
      <c r="A106" s="178">
        <v>67</v>
      </c>
      <c r="B106" s="179" t="s">
        <v>260</v>
      </c>
      <c r="C106" s="189" t="s">
        <v>306</v>
      </c>
      <c r="D106" s="180" t="s">
        <v>158</v>
      </c>
      <c r="E106" s="181">
        <v>1</v>
      </c>
      <c r="F106" s="182"/>
      <c r="G106" s="183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154</v>
      </c>
      <c r="T106" s="161" t="s">
        <v>155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120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114</v>
      </c>
      <c r="B107" s="167" t="s">
        <v>85</v>
      </c>
      <c r="C107" s="186" t="s">
        <v>86</v>
      </c>
      <c r="D107" s="168"/>
      <c r="E107" s="169"/>
      <c r="F107" s="170"/>
      <c r="G107" s="171">
        <f>SUMIF(AG108:AG113,"&lt;&gt;NOR",G108:G113)</f>
        <v>0</v>
      </c>
      <c r="H107" s="165"/>
      <c r="I107" s="165">
        <f>SUM(I108:I113)</f>
        <v>0</v>
      </c>
      <c r="J107" s="165"/>
      <c r="K107" s="165">
        <f>SUM(K108:K113)</f>
        <v>0</v>
      </c>
      <c r="L107" s="165"/>
      <c r="M107" s="165">
        <f>SUM(M108:M113)</f>
        <v>0</v>
      </c>
      <c r="N107" s="165"/>
      <c r="O107" s="165">
        <f>SUM(O108:O113)</f>
        <v>0</v>
      </c>
      <c r="P107" s="165"/>
      <c r="Q107" s="165">
        <f>SUM(Q108:Q113)</f>
        <v>0</v>
      </c>
      <c r="R107" s="165"/>
      <c r="S107" s="165"/>
      <c r="T107" s="165"/>
      <c r="U107" s="165"/>
      <c r="V107" s="165">
        <f>SUM(V108:V113)</f>
        <v>7.68</v>
      </c>
      <c r="W107" s="165"/>
      <c r="AG107" t="s">
        <v>115</v>
      </c>
    </row>
    <row r="108" spans="1:60" outlineLevel="1" x14ac:dyDescent="0.2">
      <c r="A108" s="178">
        <v>68</v>
      </c>
      <c r="B108" s="179" t="s">
        <v>261</v>
      </c>
      <c r="C108" s="189" t="s">
        <v>262</v>
      </c>
      <c r="D108" s="180" t="s">
        <v>164</v>
      </c>
      <c r="E108" s="181">
        <v>1.774</v>
      </c>
      <c r="F108" s="182"/>
      <c r="G108" s="183">
        <f t="shared" ref="G108:G113" si="21">ROUND(E108*F108,2)</f>
        <v>0</v>
      </c>
      <c r="H108" s="162"/>
      <c r="I108" s="161">
        <f t="shared" ref="I108:I113" si="22">ROUND(E108*H108,2)</f>
        <v>0</v>
      </c>
      <c r="J108" s="162"/>
      <c r="K108" s="161">
        <f t="shared" ref="K108:K113" si="23">ROUND(E108*J108,2)</f>
        <v>0</v>
      </c>
      <c r="L108" s="161">
        <v>15</v>
      </c>
      <c r="M108" s="161">
        <f t="shared" ref="M108:M113" si="24">G108*(1+L108/100)</f>
        <v>0</v>
      </c>
      <c r="N108" s="161">
        <v>0</v>
      </c>
      <c r="O108" s="161">
        <f t="shared" ref="O108:O113" si="25">ROUND(E108*N108,2)</f>
        <v>0</v>
      </c>
      <c r="P108" s="161">
        <v>0</v>
      </c>
      <c r="Q108" s="161">
        <f t="shared" ref="Q108:Q113" si="26">ROUND(E108*P108,2)</f>
        <v>0</v>
      </c>
      <c r="R108" s="161"/>
      <c r="S108" s="161" t="s">
        <v>119</v>
      </c>
      <c r="T108" s="161" t="s">
        <v>119</v>
      </c>
      <c r="U108" s="161">
        <v>0.93300000000000005</v>
      </c>
      <c r="V108" s="161">
        <f t="shared" ref="V108:V113" si="27">ROUND(E108*U108,2)</f>
        <v>1.66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263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69</v>
      </c>
      <c r="B109" s="179" t="s">
        <v>264</v>
      </c>
      <c r="C109" s="189" t="s">
        <v>265</v>
      </c>
      <c r="D109" s="180" t="s">
        <v>164</v>
      </c>
      <c r="E109" s="181">
        <v>5.3220000000000001</v>
      </c>
      <c r="F109" s="182"/>
      <c r="G109" s="183">
        <f t="shared" si="21"/>
        <v>0</v>
      </c>
      <c r="H109" s="162"/>
      <c r="I109" s="161">
        <f t="shared" si="22"/>
        <v>0</v>
      </c>
      <c r="J109" s="162"/>
      <c r="K109" s="161">
        <f t="shared" si="23"/>
        <v>0</v>
      </c>
      <c r="L109" s="161">
        <v>15</v>
      </c>
      <c r="M109" s="161">
        <f t="shared" si="24"/>
        <v>0</v>
      </c>
      <c r="N109" s="161">
        <v>0</v>
      </c>
      <c r="O109" s="161">
        <f t="shared" si="25"/>
        <v>0</v>
      </c>
      <c r="P109" s="161">
        <v>0</v>
      </c>
      <c r="Q109" s="161">
        <f t="shared" si="26"/>
        <v>0</v>
      </c>
      <c r="R109" s="161"/>
      <c r="S109" s="161" t="s">
        <v>119</v>
      </c>
      <c r="T109" s="161" t="s">
        <v>119</v>
      </c>
      <c r="U109" s="161">
        <v>0.65300000000000002</v>
      </c>
      <c r="V109" s="161">
        <f t="shared" si="27"/>
        <v>3.48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263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266</v>
      </c>
      <c r="C110" s="189" t="s">
        <v>267</v>
      </c>
      <c r="D110" s="180" t="s">
        <v>164</v>
      </c>
      <c r="E110" s="181">
        <v>1.774</v>
      </c>
      <c r="F110" s="182"/>
      <c r="G110" s="183">
        <f t="shared" si="21"/>
        <v>0</v>
      </c>
      <c r="H110" s="162"/>
      <c r="I110" s="161">
        <f t="shared" si="22"/>
        <v>0</v>
      </c>
      <c r="J110" s="162"/>
      <c r="K110" s="161">
        <f t="shared" si="23"/>
        <v>0</v>
      </c>
      <c r="L110" s="161">
        <v>15</v>
      </c>
      <c r="M110" s="161">
        <f t="shared" si="24"/>
        <v>0</v>
      </c>
      <c r="N110" s="161">
        <v>0</v>
      </c>
      <c r="O110" s="161">
        <f t="shared" si="25"/>
        <v>0</v>
      </c>
      <c r="P110" s="161">
        <v>0</v>
      </c>
      <c r="Q110" s="161">
        <f t="shared" si="26"/>
        <v>0</v>
      </c>
      <c r="R110" s="161"/>
      <c r="S110" s="161" t="s">
        <v>119</v>
      </c>
      <c r="T110" s="161" t="s">
        <v>119</v>
      </c>
      <c r="U110" s="161">
        <v>0.49</v>
      </c>
      <c r="V110" s="161">
        <f t="shared" si="27"/>
        <v>0.87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263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71</v>
      </c>
      <c r="B111" s="179" t="s">
        <v>268</v>
      </c>
      <c r="C111" s="189" t="s">
        <v>269</v>
      </c>
      <c r="D111" s="180" t="s">
        <v>164</v>
      </c>
      <c r="E111" s="181">
        <v>15.965999999999999</v>
      </c>
      <c r="F111" s="182"/>
      <c r="G111" s="183">
        <f t="shared" si="21"/>
        <v>0</v>
      </c>
      <c r="H111" s="162"/>
      <c r="I111" s="161">
        <f t="shared" si="22"/>
        <v>0</v>
      </c>
      <c r="J111" s="162"/>
      <c r="K111" s="161">
        <f t="shared" si="23"/>
        <v>0</v>
      </c>
      <c r="L111" s="161">
        <v>15</v>
      </c>
      <c r="M111" s="161">
        <f t="shared" si="24"/>
        <v>0</v>
      </c>
      <c r="N111" s="161">
        <v>0</v>
      </c>
      <c r="O111" s="161">
        <f t="shared" si="25"/>
        <v>0</v>
      </c>
      <c r="P111" s="161">
        <v>0</v>
      </c>
      <c r="Q111" s="161">
        <f t="shared" si="26"/>
        <v>0</v>
      </c>
      <c r="R111" s="161"/>
      <c r="S111" s="161" t="s">
        <v>119</v>
      </c>
      <c r="T111" s="161" t="s">
        <v>119</v>
      </c>
      <c r="U111" s="161">
        <v>0</v>
      </c>
      <c r="V111" s="161">
        <f t="shared" si="27"/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263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78">
        <v>72</v>
      </c>
      <c r="B112" s="179" t="s">
        <v>270</v>
      </c>
      <c r="C112" s="189" t="s">
        <v>271</v>
      </c>
      <c r="D112" s="180" t="s">
        <v>164</v>
      </c>
      <c r="E112" s="181">
        <v>1.774</v>
      </c>
      <c r="F112" s="182"/>
      <c r="G112" s="183">
        <f t="shared" si="21"/>
        <v>0</v>
      </c>
      <c r="H112" s="162"/>
      <c r="I112" s="161">
        <f t="shared" si="22"/>
        <v>0</v>
      </c>
      <c r="J112" s="162"/>
      <c r="K112" s="161">
        <f t="shared" si="23"/>
        <v>0</v>
      </c>
      <c r="L112" s="161">
        <v>15</v>
      </c>
      <c r="M112" s="161">
        <f t="shared" si="24"/>
        <v>0</v>
      </c>
      <c r="N112" s="161">
        <v>0</v>
      </c>
      <c r="O112" s="161">
        <f t="shared" si="25"/>
        <v>0</v>
      </c>
      <c r="P112" s="161">
        <v>0</v>
      </c>
      <c r="Q112" s="161">
        <f t="shared" si="26"/>
        <v>0</v>
      </c>
      <c r="R112" s="161"/>
      <c r="S112" s="161" t="s">
        <v>119</v>
      </c>
      <c r="T112" s="161" t="s">
        <v>119</v>
      </c>
      <c r="U112" s="161">
        <v>0.94199999999999995</v>
      </c>
      <c r="V112" s="161">
        <f t="shared" si="27"/>
        <v>1.67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263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73</v>
      </c>
      <c r="B113" s="179" t="s">
        <v>272</v>
      </c>
      <c r="C113" s="189" t="s">
        <v>273</v>
      </c>
      <c r="D113" s="180" t="s">
        <v>164</v>
      </c>
      <c r="E113" s="181">
        <v>1.774</v>
      </c>
      <c r="F113" s="182"/>
      <c r="G113" s="183">
        <f t="shared" si="21"/>
        <v>0</v>
      </c>
      <c r="H113" s="162"/>
      <c r="I113" s="161">
        <f t="shared" si="22"/>
        <v>0</v>
      </c>
      <c r="J113" s="162"/>
      <c r="K113" s="161">
        <f t="shared" si="23"/>
        <v>0</v>
      </c>
      <c r="L113" s="161">
        <v>15</v>
      </c>
      <c r="M113" s="161">
        <f t="shared" si="24"/>
        <v>0</v>
      </c>
      <c r="N113" s="161">
        <v>0</v>
      </c>
      <c r="O113" s="161">
        <f t="shared" si="25"/>
        <v>0</v>
      </c>
      <c r="P113" s="161">
        <v>0</v>
      </c>
      <c r="Q113" s="161">
        <f t="shared" si="26"/>
        <v>0</v>
      </c>
      <c r="R113" s="161"/>
      <c r="S113" s="161" t="s">
        <v>119</v>
      </c>
      <c r="T113" s="161" t="s">
        <v>119</v>
      </c>
      <c r="U113" s="161">
        <v>0</v>
      </c>
      <c r="V113" s="161">
        <f t="shared" si="27"/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263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66" t="s">
        <v>114</v>
      </c>
      <c r="B114" s="167" t="s">
        <v>88</v>
      </c>
      <c r="C114" s="186" t="s">
        <v>29</v>
      </c>
      <c r="D114" s="168"/>
      <c r="E114" s="169"/>
      <c r="F114" s="170"/>
      <c r="G114" s="171">
        <f>SUMIF(AG115:AG117,"&lt;&gt;NOR",G115:G117)</f>
        <v>0</v>
      </c>
      <c r="H114" s="165"/>
      <c r="I114" s="165">
        <f>SUM(I115:I117)</f>
        <v>0</v>
      </c>
      <c r="J114" s="165"/>
      <c r="K114" s="165">
        <f>SUM(K115:K117)</f>
        <v>0</v>
      </c>
      <c r="L114" s="165"/>
      <c r="M114" s="165">
        <f>SUM(M115:M117)</f>
        <v>0</v>
      </c>
      <c r="N114" s="165"/>
      <c r="O114" s="165">
        <f>SUM(O115:O117)</f>
        <v>0</v>
      </c>
      <c r="P114" s="165"/>
      <c r="Q114" s="165">
        <f>SUM(Q115:Q117)</f>
        <v>0</v>
      </c>
      <c r="R114" s="165"/>
      <c r="S114" s="165"/>
      <c r="T114" s="165"/>
      <c r="U114" s="165"/>
      <c r="V114" s="165">
        <f>SUM(V115:V117)</f>
        <v>0</v>
      </c>
      <c r="W114" s="165"/>
      <c r="AG114" t="s">
        <v>115</v>
      </c>
    </row>
    <row r="115" spans="1:60" outlineLevel="1" x14ac:dyDescent="0.2">
      <c r="A115" s="178">
        <v>74</v>
      </c>
      <c r="B115" s="179" t="s">
        <v>274</v>
      </c>
      <c r="C115" s="189" t="s">
        <v>275</v>
      </c>
      <c r="D115" s="180" t="s">
        <v>276</v>
      </c>
      <c r="E115" s="181">
        <v>1</v>
      </c>
      <c r="F115" s="182"/>
      <c r="G115" s="183">
        <f>ROUND(E115*F115,2)</f>
        <v>0</v>
      </c>
      <c r="H115" s="162"/>
      <c r="I115" s="161">
        <f>ROUND(E115*H115,2)</f>
        <v>0</v>
      </c>
      <c r="J115" s="162"/>
      <c r="K115" s="161">
        <f>ROUND(E115*J115,2)</f>
        <v>0</v>
      </c>
      <c r="L115" s="161">
        <v>15</v>
      </c>
      <c r="M115" s="161">
        <f>G115*(1+L115/100)</f>
        <v>0</v>
      </c>
      <c r="N115" s="161">
        <v>0</v>
      </c>
      <c r="O115" s="161">
        <f>ROUND(E115*N115,2)</f>
        <v>0</v>
      </c>
      <c r="P115" s="161">
        <v>0</v>
      </c>
      <c r="Q115" s="161">
        <f>ROUND(E115*P115,2)</f>
        <v>0</v>
      </c>
      <c r="R115" s="161"/>
      <c r="S115" s="161" t="s">
        <v>119</v>
      </c>
      <c r="T115" s="161" t="s">
        <v>155</v>
      </c>
      <c r="U115" s="161">
        <v>0</v>
      </c>
      <c r="V115" s="161">
        <f>ROUND(E115*U115,2)</f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277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278</v>
      </c>
      <c r="C116" s="189" t="s">
        <v>279</v>
      </c>
      <c r="D116" s="180" t="s">
        <v>276</v>
      </c>
      <c r="E116" s="181">
        <v>1</v>
      </c>
      <c r="F116" s="182"/>
      <c r="G116" s="183">
        <f>ROUND(E116*F116,2)</f>
        <v>0</v>
      </c>
      <c r="H116" s="162"/>
      <c r="I116" s="161">
        <f>ROUND(E116*H116,2)</f>
        <v>0</v>
      </c>
      <c r="J116" s="162"/>
      <c r="K116" s="161">
        <f>ROUND(E116*J116,2)</f>
        <v>0</v>
      </c>
      <c r="L116" s="161">
        <v>15</v>
      </c>
      <c r="M116" s="161">
        <f>G116*(1+L116/100)</f>
        <v>0</v>
      </c>
      <c r="N116" s="161">
        <v>0</v>
      </c>
      <c r="O116" s="161">
        <f>ROUND(E116*N116,2)</f>
        <v>0</v>
      </c>
      <c r="P116" s="161">
        <v>0</v>
      </c>
      <c r="Q116" s="161">
        <f>ROUND(E116*P116,2)</f>
        <v>0</v>
      </c>
      <c r="R116" s="161"/>
      <c r="S116" s="161" t="s">
        <v>154</v>
      </c>
      <c r="T116" s="161" t="s">
        <v>155</v>
      </c>
      <c r="U116" s="161">
        <v>0</v>
      </c>
      <c r="V116" s="161">
        <f>ROUND(E116*U116,2)</f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277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2">
        <v>76</v>
      </c>
      <c r="B117" s="173" t="s">
        <v>280</v>
      </c>
      <c r="C117" s="187" t="s">
        <v>281</v>
      </c>
      <c r="D117" s="174" t="s">
        <v>276</v>
      </c>
      <c r="E117" s="175">
        <v>1</v>
      </c>
      <c r="F117" s="176"/>
      <c r="G117" s="177">
        <f>ROUND(E117*F117,2)</f>
        <v>0</v>
      </c>
      <c r="H117" s="162"/>
      <c r="I117" s="161">
        <f>ROUND(E117*H117,2)</f>
        <v>0</v>
      </c>
      <c r="J117" s="162"/>
      <c r="K117" s="161">
        <f>ROUND(E117*J117,2)</f>
        <v>0</v>
      </c>
      <c r="L117" s="161">
        <v>15</v>
      </c>
      <c r="M117" s="161">
        <f>G117*(1+L117/100)</f>
        <v>0</v>
      </c>
      <c r="N117" s="161">
        <v>0</v>
      </c>
      <c r="O117" s="161">
        <f>ROUND(E117*N117,2)</f>
        <v>0</v>
      </c>
      <c r="P117" s="161">
        <v>0</v>
      </c>
      <c r="Q117" s="161">
        <f>ROUND(E117*P117,2)</f>
        <v>0</v>
      </c>
      <c r="R117" s="161"/>
      <c r="S117" s="161" t="s">
        <v>154</v>
      </c>
      <c r="T117" s="161" t="s">
        <v>155</v>
      </c>
      <c r="U117" s="161">
        <v>0</v>
      </c>
      <c r="V117" s="161">
        <f>ROUND(E117*U117,2)</f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277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5"/>
      <c r="B118" s="6"/>
      <c r="C118" s="191"/>
      <c r="D118" s="8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AE118">
        <v>15</v>
      </c>
      <c r="AF118">
        <v>21</v>
      </c>
    </row>
    <row r="119" spans="1:60" x14ac:dyDescent="0.2">
      <c r="A119" s="154"/>
      <c r="B119" s="155" t="s">
        <v>31</v>
      </c>
      <c r="C119" s="192"/>
      <c r="D119" s="156"/>
      <c r="E119" s="157"/>
      <c r="F119" s="157"/>
      <c r="G119" s="185">
        <f>G8+G20+G23+G25+G36+G38+G42+G49+G61+G66+G85+G87+G96+G105+G107+G114</f>
        <v>0</v>
      </c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AE119">
        <f>SUMIF(L7:L117,AE118,G7:G117)</f>
        <v>0</v>
      </c>
      <c r="AF119">
        <f>SUMIF(L7:L117,AF118,G7:G117)</f>
        <v>0</v>
      </c>
      <c r="AG119" t="s">
        <v>282</v>
      </c>
    </row>
    <row r="120" spans="1:60" x14ac:dyDescent="0.2">
      <c r="A120" s="5"/>
      <c r="B120" s="6"/>
      <c r="C120" s="191"/>
      <c r="D120" s="8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60" x14ac:dyDescent="0.2">
      <c r="A121" s="5"/>
      <c r="B121" s="6"/>
      <c r="C121" s="191"/>
      <c r="D121" s="8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60" x14ac:dyDescent="0.2">
      <c r="A122" s="263" t="s">
        <v>283</v>
      </c>
      <c r="B122" s="263"/>
      <c r="C122" s="264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60" x14ac:dyDescent="0.2">
      <c r="A123" s="244"/>
      <c r="B123" s="245"/>
      <c r="C123" s="246"/>
      <c r="D123" s="245"/>
      <c r="E123" s="245"/>
      <c r="F123" s="245"/>
      <c r="G123" s="247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G123" t="s">
        <v>284</v>
      </c>
    </row>
    <row r="124" spans="1:60" x14ac:dyDescent="0.2">
      <c r="A124" s="248"/>
      <c r="B124" s="249"/>
      <c r="C124" s="250"/>
      <c r="D124" s="249"/>
      <c r="E124" s="249"/>
      <c r="F124" s="249"/>
      <c r="G124" s="251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 x14ac:dyDescent="0.2">
      <c r="A125" s="248"/>
      <c r="B125" s="249"/>
      <c r="C125" s="250"/>
      <c r="D125" s="249"/>
      <c r="E125" s="249"/>
      <c r="F125" s="249"/>
      <c r="G125" s="251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48"/>
      <c r="B126" s="249"/>
      <c r="C126" s="250"/>
      <c r="D126" s="249"/>
      <c r="E126" s="249"/>
      <c r="F126" s="249"/>
      <c r="G126" s="251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52"/>
      <c r="B127" s="253"/>
      <c r="C127" s="254"/>
      <c r="D127" s="253"/>
      <c r="E127" s="253"/>
      <c r="F127" s="253"/>
      <c r="G127" s="25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5"/>
      <c r="B128" s="6"/>
      <c r="C128" s="191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3:33" x14ac:dyDescent="0.2">
      <c r="C129" s="193"/>
      <c r="D129" s="142"/>
      <c r="AG129" t="s">
        <v>285</v>
      </c>
    </row>
    <row r="130" spans="3:33" x14ac:dyDescent="0.2">
      <c r="D130" s="142"/>
    </row>
    <row r="131" spans="3:33" x14ac:dyDescent="0.2">
      <c r="D131" s="142"/>
    </row>
    <row r="132" spans="3:33" x14ac:dyDescent="0.2">
      <c r="D132" s="142"/>
    </row>
    <row r="133" spans="3:33" x14ac:dyDescent="0.2">
      <c r="D133" s="142"/>
    </row>
    <row r="134" spans="3:33" x14ac:dyDescent="0.2">
      <c r="D134" s="142"/>
    </row>
    <row r="135" spans="3:33" x14ac:dyDescent="0.2">
      <c r="D135" s="142"/>
    </row>
    <row r="136" spans="3:33" x14ac:dyDescent="0.2">
      <c r="D136" s="142"/>
    </row>
    <row r="137" spans="3:33" x14ac:dyDescent="0.2">
      <c r="D137" s="142"/>
    </row>
    <row r="138" spans="3:33" x14ac:dyDescent="0.2">
      <c r="D138" s="142"/>
    </row>
    <row r="139" spans="3:33" x14ac:dyDescent="0.2">
      <c r="D139" s="142"/>
    </row>
    <row r="140" spans="3:33" x14ac:dyDescent="0.2">
      <c r="D140" s="142"/>
    </row>
    <row r="141" spans="3:33" x14ac:dyDescent="0.2">
      <c r="D141" s="142"/>
    </row>
    <row r="142" spans="3:33" x14ac:dyDescent="0.2">
      <c r="D142" s="142"/>
    </row>
    <row r="143" spans="3:33" x14ac:dyDescent="0.2">
      <c r="D143" s="142"/>
    </row>
    <row r="144" spans="3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</sheetData>
  <mergeCells count="6">
    <mergeCell ref="A123:G127"/>
    <mergeCell ref="A1:G1"/>
    <mergeCell ref="C2:G2"/>
    <mergeCell ref="C3:G3"/>
    <mergeCell ref="C4:G4"/>
    <mergeCell ref="A122:C12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w0133ruc</cp:lastModifiedBy>
  <cp:lastPrinted>2014-02-28T09:52:57Z</cp:lastPrinted>
  <dcterms:created xsi:type="dcterms:W3CDTF">2009-04-08T07:15:50Z</dcterms:created>
  <dcterms:modified xsi:type="dcterms:W3CDTF">2019-07-31T06:45:06Z</dcterms:modified>
</cp:coreProperties>
</file>